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urstclerk.DESKTOP-DI2GV01\Desktop\AUDIT 2023-24\"/>
    </mc:Choice>
  </mc:AlternateContent>
  <xr:revisionPtr revIDLastSave="0" documentId="13_ncr:1_{3291F0D1-B05D-4120-9AEF-28CD5BD464ED}" xr6:coauthVersionLast="47" xr6:coauthVersionMax="47" xr10:uidLastSave="{00000000-0000-0000-0000-000000000000}"/>
  <bookViews>
    <workbookView xWindow="-120" yWindow="-120" windowWidth="20730" windowHeight="11160" xr2:uid="{675DBF7E-A4AC-417A-8FF4-7C0A3E1A1082}"/>
  </bookViews>
  <sheets>
    <sheet name="Expenditure" sheetId="1" r:id="rId1"/>
    <sheet name="Variance" sheetId="2" r:id="rId2"/>
    <sheet name="Income" sheetId="3" r:id="rId3"/>
    <sheet name="July 2023" sheetId="5" r:id="rId4"/>
    <sheet name="September 2023" sheetId="6" r:id="rId5"/>
    <sheet name="October 2023" sheetId="10" r:id="rId6"/>
    <sheet name="December 2023" sheetId="11" r:id="rId7"/>
    <sheet name="February 2024" sheetId="12" r:id="rId8"/>
    <sheet name="March 2024" sheetId="13" r:id="rId9"/>
    <sheet name="Payment schedule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N59" i="1"/>
  <c r="E59" i="1"/>
  <c r="F59" i="1"/>
  <c r="H59" i="1"/>
  <c r="D3" i="2"/>
  <c r="D5" i="2"/>
  <c r="D2" i="2"/>
  <c r="C31" i="2"/>
  <c r="B14" i="13"/>
  <c r="B9" i="13"/>
  <c r="I59" i="1"/>
  <c r="J59" i="1"/>
  <c r="K59" i="1"/>
  <c r="G59" i="1"/>
  <c r="B14" i="12"/>
  <c r="B9" i="12"/>
  <c r="B14" i="11"/>
  <c r="B9" i="11"/>
  <c r="B14" i="10"/>
  <c r="B9" i="10"/>
  <c r="F3" i="2"/>
  <c r="F4" i="2"/>
  <c r="F6" i="2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4" i="2"/>
  <c r="F25" i="2"/>
  <c r="F27" i="2"/>
  <c r="F29" i="2"/>
  <c r="F2" i="2"/>
  <c r="B31" i="2"/>
  <c r="F31" i="2" l="1"/>
  <c r="D35" i="2"/>
  <c r="E35" i="2" s="1"/>
  <c r="D34" i="2"/>
  <c r="E34" i="2" s="1"/>
  <c r="D33" i="2"/>
  <c r="E33" i="2" s="1"/>
  <c r="D32" i="2"/>
  <c r="E32" i="2" s="1"/>
  <c r="D25" i="2"/>
  <c r="E25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D8" i="2"/>
  <c r="E8" i="2" s="1"/>
  <c r="D7" i="2"/>
  <c r="E7" i="2" s="1"/>
  <c r="D6" i="2"/>
  <c r="E6" i="2" s="1"/>
  <c r="D4" i="2"/>
  <c r="E4" i="2" s="1"/>
  <c r="E9" i="2" l="1"/>
  <c r="E31" i="2" s="1"/>
  <c r="D31" i="2"/>
  <c r="D37" i="2" s="1"/>
  <c r="E2" i="2"/>
  <c r="D14" i="3"/>
  <c r="M59" i="1" l="1"/>
  <c r="B15" i="5" l="1"/>
  <c r="B10" i="5"/>
  <c r="E61" i="1" l="1"/>
</calcChain>
</file>

<file path=xl/sharedStrings.xml><?xml version="1.0" encoding="utf-8"?>
<sst xmlns="http://schemas.openxmlformats.org/spreadsheetml/2006/main" count="315" uniqueCount="193">
  <si>
    <t xml:space="preserve">ASHURST PARISH COUNCIL </t>
  </si>
  <si>
    <t xml:space="preserve">Cash Book </t>
  </si>
  <si>
    <t>Expenditure 2023-24</t>
  </si>
  <si>
    <t>Date</t>
  </si>
  <si>
    <t>Cheq no</t>
  </si>
  <si>
    <t>Payee</t>
  </si>
  <si>
    <t>Description</t>
  </si>
  <si>
    <t>Salaries &amp; associated costs</t>
  </si>
  <si>
    <t>Grants</t>
  </si>
  <si>
    <t>General, admin &amp; insurance</t>
  </si>
  <si>
    <t>PWLB</t>
  </si>
  <si>
    <t>Sec 137</t>
  </si>
  <si>
    <t>Subscriptions &amp; Audit</t>
  </si>
  <si>
    <t>VAT</t>
  </si>
  <si>
    <t>Total</t>
  </si>
  <si>
    <t>Signed</t>
  </si>
  <si>
    <t>Banked</t>
  </si>
  <si>
    <t>Don't forget to put in budget too</t>
  </si>
  <si>
    <t>20.4.23</t>
  </si>
  <si>
    <t xml:space="preserve">E Simpson </t>
  </si>
  <si>
    <t>Yola Silver Renewal (annual) - Emily paid</t>
  </si>
  <si>
    <t>1.4.23</t>
  </si>
  <si>
    <t>Yola Domain Renewal</t>
  </si>
  <si>
    <t>Yola Registration information privacy</t>
  </si>
  <si>
    <t>WSALC Subscription 2023-24</t>
  </si>
  <si>
    <t>WSALC</t>
  </si>
  <si>
    <t>BHIB</t>
  </si>
  <si>
    <t>Insurance renewal</t>
  </si>
  <si>
    <t xml:space="preserve">Mulberry &amp; Co </t>
  </si>
  <si>
    <t xml:space="preserve">Internal audit </t>
  </si>
  <si>
    <t>Salary April &amp; May</t>
  </si>
  <si>
    <t>Office allowance April &amp; May</t>
  </si>
  <si>
    <t>HMRC</t>
  </si>
  <si>
    <t>3.5.23</t>
  </si>
  <si>
    <t>30.6.23</t>
  </si>
  <si>
    <t xml:space="preserve">Office allowance June </t>
  </si>
  <si>
    <t>Salary June</t>
  </si>
  <si>
    <t>Recreation Ground Expenditure</t>
  </si>
  <si>
    <t>ICO</t>
  </si>
  <si>
    <t>Information Commission Officer</t>
  </si>
  <si>
    <t>6.7.23</t>
  </si>
  <si>
    <t>DD</t>
  </si>
  <si>
    <t>Sussex Land Services</t>
  </si>
  <si>
    <t>HDC</t>
  </si>
  <si>
    <t>Playground inspections Oct 22 - March 23</t>
  </si>
  <si>
    <t>7.7.23</t>
  </si>
  <si>
    <t>Business Water Stream</t>
  </si>
  <si>
    <t>Water rates for 11 March - 10 June 2023</t>
  </si>
  <si>
    <t xml:space="preserve">Balance per bank statement </t>
  </si>
  <si>
    <t>Add: outstanding receipts</t>
  </si>
  <si>
    <t>Less: outstanding payments</t>
  </si>
  <si>
    <t xml:space="preserve">Net balances </t>
  </si>
  <si>
    <t>Net balance</t>
  </si>
  <si>
    <r>
      <t xml:space="preserve">Cashbook </t>
    </r>
    <r>
      <rPr>
        <sz val="10"/>
        <rFont val="Arial"/>
        <family val="2"/>
      </rPr>
      <t>(balance as of 1st April 2023)</t>
    </r>
  </si>
  <si>
    <t>Add receipts (from 1st April - 30th June 2023)</t>
  </si>
  <si>
    <t>Less payments (from 1st April - 30th June 2023)</t>
  </si>
  <si>
    <t>Grand Total</t>
  </si>
  <si>
    <t>Closing balance 6th July 2023</t>
  </si>
  <si>
    <t>Bank Reconciliation July 2023</t>
  </si>
  <si>
    <t>Reimbursement for Water Stream</t>
  </si>
  <si>
    <t>25.5.23</t>
  </si>
  <si>
    <t>A Russell</t>
  </si>
  <si>
    <t>Reimbursement for Envirochem</t>
  </si>
  <si>
    <t>Wicksteed</t>
  </si>
  <si>
    <t>Cradle swing replacement</t>
  </si>
  <si>
    <t>Non domestic rates</t>
  </si>
  <si>
    <t xml:space="preserve">Grass cutting April 2023 </t>
  </si>
  <si>
    <t>Grass cutting for May and June 2023</t>
  </si>
  <si>
    <t>Grass cutting for July 2023</t>
  </si>
  <si>
    <t>11.8.23</t>
  </si>
  <si>
    <t>31.8.23</t>
  </si>
  <si>
    <t>Salary August</t>
  </si>
  <si>
    <t>Salary July</t>
  </si>
  <si>
    <t>Envirochem</t>
  </si>
  <si>
    <t>11.9.23</t>
  </si>
  <si>
    <t>Legionella testing of J Eaton Hut</t>
  </si>
  <si>
    <t>HALC</t>
  </si>
  <si>
    <t>HALC membership 2023-24</t>
  </si>
  <si>
    <t>Bank Reconciliation September 2023</t>
  </si>
  <si>
    <t>13.9.23</t>
  </si>
  <si>
    <t xml:space="preserve">Public works loan </t>
  </si>
  <si>
    <t xml:space="preserve">E Simpson tax April, May June </t>
  </si>
  <si>
    <t>ASHURST PARISH COUNCIL</t>
  </si>
  <si>
    <t>Paid by</t>
  </si>
  <si>
    <t>Value</t>
  </si>
  <si>
    <t>On statement</t>
  </si>
  <si>
    <t>Half precept</t>
  </si>
  <si>
    <t>y</t>
  </si>
  <si>
    <t>TOTAL INCOME</t>
  </si>
  <si>
    <t>28.4.23</t>
  </si>
  <si>
    <t>INCOME 2023-24</t>
  </si>
  <si>
    <t>29.9.23</t>
  </si>
  <si>
    <t>Grass cutting for August 2023</t>
  </si>
  <si>
    <t>18.10.23</t>
  </si>
  <si>
    <t>Salary September</t>
  </si>
  <si>
    <t>8.10.23</t>
  </si>
  <si>
    <t>Office Allowance September</t>
  </si>
  <si>
    <t>Annual playground inspection</t>
  </si>
  <si>
    <t>Budget</t>
  </si>
  <si>
    <t>Total spent</t>
  </si>
  <si>
    <t>Total left</t>
  </si>
  <si>
    <t>PWLB (Village Hall)</t>
  </si>
  <si>
    <t>Insurance (including rec)</t>
  </si>
  <si>
    <t>Donation for dog show (nominal)</t>
  </si>
  <si>
    <t>WSALC subscription</t>
  </si>
  <si>
    <t>HALC subscription</t>
  </si>
  <si>
    <t>Grants (rec ground)</t>
  </si>
  <si>
    <t>Grant mini bus</t>
  </si>
  <si>
    <t>Grant swimming pool</t>
  </si>
  <si>
    <t xml:space="preserve">Other grants </t>
  </si>
  <si>
    <t>Audit (external)</t>
  </si>
  <si>
    <t>Audit (internal)</t>
  </si>
  <si>
    <t>Office 365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</si>
  <si>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</si>
  <si>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</si>
  <si>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</si>
  <si>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</si>
  <si>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</si>
  <si>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</si>
  <si>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Data protection (ICO)</t>
  </si>
  <si>
    <t>Election</t>
  </si>
  <si>
    <t>Contingency fund</t>
  </si>
  <si>
    <t>Unallocated reserves</t>
  </si>
  <si>
    <t>Operation Watershed</t>
  </si>
  <si>
    <t>Cost Centre</t>
  </si>
  <si>
    <t>Hall hire*</t>
  </si>
  <si>
    <t>Website hosting</t>
  </si>
  <si>
    <t>Green initiatives</t>
  </si>
  <si>
    <t>Direct debt bank charge</t>
  </si>
  <si>
    <t>Newsletter contribution*</t>
  </si>
  <si>
    <t>Parish Online</t>
  </si>
  <si>
    <t>Tree work</t>
  </si>
  <si>
    <t>Bench</t>
  </si>
  <si>
    <t>Subtotal</t>
  </si>
  <si>
    <t>Current Allocated reserves</t>
  </si>
  <si>
    <t>TOTAL</t>
  </si>
  <si>
    <t>Actual</t>
  </si>
  <si>
    <t>Variance</t>
  </si>
  <si>
    <t>Home Allowance</t>
  </si>
  <si>
    <t>Office allowance - Jul, Aug, Oct</t>
  </si>
  <si>
    <t>19.10.23</t>
  </si>
  <si>
    <t>Stamps</t>
  </si>
  <si>
    <t>Water rates</t>
  </si>
  <si>
    <t>Bartlett</t>
  </si>
  <si>
    <t>Works to oak tree</t>
  </si>
  <si>
    <t>25.10.23</t>
  </si>
  <si>
    <t xml:space="preserve">PAYE </t>
  </si>
  <si>
    <t>Closing balance 31st October 2023</t>
  </si>
  <si>
    <t>Salary October</t>
  </si>
  <si>
    <t>Grass cutting September</t>
  </si>
  <si>
    <t>10.11.23</t>
  </si>
  <si>
    <t xml:space="preserve">VAT </t>
  </si>
  <si>
    <t>7.11.23</t>
  </si>
  <si>
    <t>Add receipts (from 1st April - 31st October 2023)</t>
  </si>
  <si>
    <t>Less payments (from 1st April - 31st October 2023)</t>
  </si>
  <si>
    <t>30.11.23</t>
  </si>
  <si>
    <t>Office allowance November</t>
  </si>
  <si>
    <t>Salary November &amp; backdated pay 1st April -30th Nov 2023</t>
  </si>
  <si>
    <t>E Simpson salary December</t>
  </si>
  <si>
    <t>E Simpson office allowance December</t>
  </si>
  <si>
    <t>St Barnabas House grant</t>
  </si>
  <si>
    <t>Closing balance 19th December 2023</t>
  </si>
  <si>
    <t>Less payments (from 1st April - 19th December 2023)</t>
  </si>
  <si>
    <t>Add receipts (from 1st April - 19th December 2023)</t>
  </si>
  <si>
    <t>Places for People Leisure Ltd</t>
  </si>
  <si>
    <t>Grant to swimming pool</t>
  </si>
  <si>
    <t>Planning training - Mark Knight</t>
  </si>
  <si>
    <t>St Barnabas House</t>
  </si>
  <si>
    <t>E Simpson salary January</t>
  </si>
  <si>
    <t>Office allowance January</t>
  </si>
  <si>
    <t>E Simspon</t>
  </si>
  <si>
    <t>E Simpson salary February</t>
  </si>
  <si>
    <t>E Simpson office allowance February</t>
  </si>
  <si>
    <t>Add receipts (from 1st April - 29th February 2024)</t>
  </si>
  <si>
    <t>Less payments (from 1st April - 29th February 2024)</t>
  </si>
  <si>
    <t>Closing balance 29th February 2024</t>
  </si>
  <si>
    <t>4.1.24</t>
  </si>
  <si>
    <t>Parochial Church of Ashurst</t>
  </si>
  <si>
    <t xml:space="preserve">Newsletter contribution </t>
  </si>
  <si>
    <t>Ashurst Recreation Ground</t>
  </si>
  <si>
    <t>Annual grant 2023-24</t>
  </si>
  <si>
    <t>5.2.24</t>
  </si>
  <si>
    <t>1.2.24</t>
  </si>
  <si>
    <t>25.1.24</t>
  </si>
  <si>
    <t>Bins</t>
  </si>
  <si>
    <t>PAYE (quarterly)</t>
  </si>
  <si>
    <t>St Barnabas House grant (reimbursement as initial £100 came out of Rec Ground account in error)</t>
  </si>
  <si>
    <t>01.03.24</t>
  </si>
  <si>
    <t xml:space="preserve">Public Works Loan </t>
  </si>
  <si>
    <t>Closing balance 31st March 2024</t>
  </si>
  <si>
    <t>Add receipts (from 1st April - 31st March 2024)</t>
  </si>
  <si>
    <t>Less payments (from 1st April - 31st March 2024)</t>
  </si>
  <si>
    <t>Rec Ground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</si>
</sst>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2" fontId="6" fillId="0" borderId="0" xfId="0" applyNumberFormat="1" applyFont="1"/>
    <xf numFmtId="0" fontId="7" fillId="3" borderId="0" xfId="0" applyFont="1" applyFill="1"/>
    <xf numFmtId="0" fontId="7" fillId="0" borderId="0" xfId="0" applyFont="1"/>
    <xf numFmtId="0" fontId="0" fillId="4" borderId="0" xfId="0" applyFill="1"/>
    <xf numFmtId="0" fontId="8" fillId="0" borderId="0" xfId="0" applyFont="1"/>
    <xf numFmtId="164" fontId="0" fillId="0" borderId="0" xfId="0" applyNumberFormat="1"/>
    <xf numFmtId="164" fontId="6" fillId="0" borderId="0" xfId="0" applyNumberFormat="1" applyFont="1"/>
    <xf numFmtId="14" fontId="0" fillId="0" borderId="0" xfId="0" applyNumberFormat="1"/>
    <xf numFmtId="0" fontId="0" fillId="3" borderId="0" xfId="0" applyFill="1"/>
    <xf numFmtId="164" fontId="6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/>
    <xf numFmtId="164" fontId="0" fillId="0" borderId="1" xfId="0" applyNumberFormat="1" applyBorder="1"/>
    <xf numFmtId="164" fontId="9" fillId="0" borderId="1" xfId="1" applyNumberFormat="1" applyBorder="1"/>
    <xf numFmtId="164" fontId="5" fillId="0" borderId="0" xfId="0" applyNumberFormat="1" applyFont="1"/>
    <xf numFmtId="164" fontId="9" fillId="0" borderId="0" xfId="1" applyNumberFormat="1" applyBorder="1"/>
    <xf numFmtId="164" fontId="6" fillId="0" borderId="0" xfId="1" applyNumberFormat="1" applyFont="1" applyBorder="1"/>
    <xf numFmtId="164" fontId="1" fillId="0" borderId="1" xfId="0" applyNumberFormat="1" applyFont="1" applyBorder="1"/>
    <xf numFmtId="0" fontId="6" fillId="0" borderId="1" xfId="0" applyFont="1" applyBorder="1"/>
    <xf numFmtId="164" fontId="5" fillId="2" borderId="1" xfId="0" applyNumberFormat="1" applyFont="1" applyFill="1" applyBorder="1"/>
    <xf numFmtId="164" fontId="6" fillId="0" borderId="2" xfId="0" applyNumberFormat="1" applyFont="1" applyBorder="1"/>
    <xf numFmtId="10" fontId="0" fillId="0" borderId="0" xfId="0" applyNumberFormat="1"/>
    <xf numFmtId="0" fontId="0" fillId="5" borderId="0" xfId="0" applyFill="1"/>
    <xf numFmtId="0" fontId="7" fillId="5" borderId="0" xfId="0" applyFont="1" applyFill="1"/>
    <xf numFmtId="2" fontId="0" fillId="5" borderId="0" xfId="0" applyNumberFormat="1" applyFill="1"/>
    <xf numFmtId="0" fontId="0" fillId="2" borderId="0" xfId="0" applyFill="1"/>
    <xf numFmtId="0" fontId="7" fillId="2" borderId="0" xfId="0" applyFont="1" applyFill="1"/>
    <xf numFmtId="165" fontId="0" fillId="0" borderId="0" xfId="0" applyNumberFormat="1"/>
    <xf numFmtId="2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B0CF-2E24-4A45-A1BB-484ECF6390E5}">
  <dimension ref="A1:CG61"/>
  <sheetViews>
    <sheetView tabSelected="1" topLeftCell="A44" workbookViewId="0">
      <selection activeCell="A60" sqref="A60"/>
    </sheetView>
  </sheetViews>
  <sheetFormatPr defaultRowHeight="15" x14ac:dyDescent="0.25"/>
  <cols>
    <col min="1" max="1" width="36.5703125" bestFit="1" customWidth="1"/>
    <col min="3" max="3" width="25.7109375" customWidth="1"/>
    <col min="4" max="4" width="37.7109375" bestFit="1" customWidth="1"/>
    <col min="5" max="5" width="39.140625" bestFit="1" customWidth="1"/>
    <col min="6" max="6" width="39.140625" customWidth="1"/>
    <col min="8" max="8" width="26.28515625" bestFit="1" customWidth="1"/>
    <col min="12" max="12" width="29.7109375" bestFit="1" customWidth="1"/>
    <col min="13" max="13" width="20.42578125" bestFit="1" customWidth="1"/>
  </cols>
  <sheetData>
    <row r="1" spans="1:17" ht="21" x14ac:dyDescent="0.35">
      <c r="A1" s="2" t="s">
        <v>0</v>
      </c>
      <c r="B1" s="2"/>
      <c r="C1" s="3"/>
      <c r="E1" s="4" t="s">
        <v>17</v>
      </c>
      <c r="F1" s="4"/>
    </row>
    <row r="2" spans="1:17" ht="21" x14ac:dyDescent="0.35">
      <c r="A2" s="2" t="s">
        <v>1</v>
      </c>
      <c r="B2" s="2" t="s">
        <v>2</v>
      </c>
      <c r="C2" s="3"/>
    </row>
    <row r="4" spans="1:17" ht="45.7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138</v>
      </c>
      <c r="G4" s="1" t="s">
        <v>8</v>
      </c>
      <c r="H4" s="1" t="s">
        <v>9</v>
      </c>
      <c r="I4" s="1" t="s">
        <v>10</v>
      </c>
      <c r="J4" s="1" t="s">
        <v>184</v>
      </c>
      <c r="K4" s="1" t="s">
        <v>11</v>
      </c>
      <c r="L4" s="1" t="s">
        <v>37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</row>
    <row r="5" spans="1:17" s="35" customFormat="1" x14ac:dyDescent="0.25">
      <c r="A5" s="35" t="s">
        <v>18</v>
      </c>
      <c r="C5" s="35" t="s">
        <v>19</v>
      </c>
      <c r="D5" s="36" t="s">
        <v>20</v>
      </c>
      <c r="H5" s="35">
        <v>119.95</v>
      </c>
    </row>
    <row r="6" spans="1:17" s="35" customFormat="1" x14ac:dyDescent="0.25">
      <c r="A6" s="35" t="s">
        <v>21</v>
      </c>
      <c r="C6" s="35" t="s">
        <v>19</v>
      </c>
      <c r="D6" s="36" t="s">
        <v>22</v>
      </c>
      <c r="H6" s="35">
        <v>18.95</v>
      </c>
    </row>
    <row r="7" spans="1:17" s="35" customFormat="1" x14ac:dyDescent="0.25">
      <c r="A7" s="35" t="s">
        <v>21</v>
      </c>
      <c r="C7" s="35" t="s">
        <v>19</v>
      </c>
      <c r="D7" s="36" t="s">
        <v>23</v>
      </c>
      <c r="H7" s="35">
        <v>7.95</v>
      </c>
    </row>
    <row r="8" spans="1:17" s="35" customFormat="1" x14ac:dyDescent="0.25">
      <c r="A8" s="35" t="s">
        <v>21</v>
      </c>
      <c r="C8" s="35" t="s">
        <v>25</v>
      </c>
      <c r="D8" s="36" t="s">
        <v>24</v>
      </c>
      <c r="M8" s="35">
        <v>94.8</v>
      </c>
    </row>
    <row r="9" spans="1:17" s="35" customFormat="1" x14ac:dyDescent="0.25">
      <c r="A9" s="35" t="s">
        <v>33</v>
      </c>
      <c r="C9" s="35" t="s">
        <v>26</v>
      </c>
      <c r="D9" s="36" t="s">
        <v>27</v>
      </c>
      <c r="H9" s="35">
        <v>368.92</v>
      </c>
    </row>
    <row r="10" spans="1:17" x14ac:dyDescent="0.25">
      <c r="C10" t="s">
        <v>19</v>
      </c>
      <c r="D10" s="12" t="s">
        <v>59</v>
      </c>
      <c r="L10">
        <v>37.74</v>
      </c>
    </row>
    <row r="11" spans="1:17" s="35" customFormat="1" x14ac:dyDescent="0.25">
      <c r="A11" s="35" t="s">
        <v>33</v>
      </c>
      <c r="C11" s="35" t="s">
        <v>28</v>
      </c>
      <c r="D11" s="36" t="s">
        <v>29</v>
      </c>
      <c r="M11" s="35">
        <v>90</v>
      </c>
      <c r="N11" s="35">
        <v>15</v>
      </c>
    </row>
    <row r="12" spans="1:17" s="35" customFormat="1" x14ac:dyDescent="0.25">
      <c r="A12" s="35" t="s">
        <v>33</v>
      </c>
      <c r="C12" s="35" t="s">
        <v>19</v>
      </c>
      <c r="D12" s="36" t="s">
        <v>30</v>
      </c>
      <c r="E12" s="35">
        <v>475.05</v>
      </c>
    </row>
    <row r="13" spans="1:17" s="35" customFormat="1" x14ac:dyDescent="0.25">
      <c r="A13" s="35" t="s">
        <v>33</v>
      </c>
      <c r="C13" s="35" t="s">
        <v>19</v>
      </c>
      <c r="D13" s="36" t="s">
        <v>31</v>
      </c>
      <c r="F13" s="35">
        <v>26.66</v>
      </c>
    </row>
    <row r="14" spans="1:17" x14ac:dyDescent="0.25">
      <c r="A14" t="s">
        <v>60</v>
      </c>
      <c r="C14" t="s">
        <v>61</v>
      </c>
      <c r="D14" s="11" t="s">
        <v>62</v>
      </c>
      <c r="L14">
        <v>34.51</v>
      </c>
    </row>
    <row r="15" spans="1:17" x14ac:dyDescent="0.25">
      <c r="A15" t="s">
        <v>60</v>
      </c>
      <c r="C15" t="s">
        <v>42</v>
      </c>
      <c r="D15" s="11" t="s">
        <v>66</v>
      </c>
      <c r="L15">
        <v>282.86</v>
      </c>
      <c r="N15">
        <v>47.14</v>
      </c>
    </row>
    <row r="16" spans="1:17" x14ac:dyDescent="0.25">
      <c r="A16" t="s">
        <v>60</v>
      </c>
      <c r="C16" t="s">
        <v>43</v>
      </c>
      <c r="D16" s="11" t="s">
        <v>65</v>
      </c>
      <c r="L16">
        <v>101.38</v>
      </c>
    </row>
    <row r="17" spans="1:85" x14ac:dyDescent="0.25">
      <c r="A17" t="s">
        <v>60</v>
      </c>
      <c r="C17" t="s">
        <v>63</v>
      </c>
      <c r="D17" s="11" t="s">
        <v>64</v>
      </c>
      <c r="L17">
        <v>179.03</v>
      </c>
      <c r="N17">
        <v>29.84</v>
      </c>
    </row>
    <row r="18" spans="1:85" s="35" customFormat="1" x14ac:dyDescent="0.25">
      <c r="A18" s="35" t="s">
        <v>34</v>
      </c>
      <c r="C18" s="35" t="s">
        <v>19</v>
      </c>
      <c r="D18" s="36" t="s">
        <v>35</v>
      </c>
      <c r="F18" s="35">
        <v>13.33</v>
      </c>
    </row>
    <row r="19" spans="1:85" s="35" customFormat="1" x14ac:dyDescent="0.25">
      <c r="A19" s="35" t="s">
        <v>34</v>
      </c>
      <c r="C19" s="35" t="s">
        <v>19</v>
      </c>
      <c r="D19" s="36" t="s">
        <v>36</v>
      </c>
      <c r="E19" s="35">
        <v>296.83</v>
      </c>
    </row>
    <row r="20" spans="1:85" s="35" customFormat="1" x14ac:dyDescent="0.25">
      <c r="A20" s="35" t="s">
        <v>34</v>
      </c>
      <c r="C20" s="35" t="s">
        <v>32</v>
      </c>
      <c r="D20" s="36" t="s">
        <v>81</v>
      </c>
      <c r="E20" s="35">
        <v>178</v>
      </c>
    </row>
    <row r="21" spans="1:85" s="35" customFormat="1" x14ac:dyDescent="0.25">
      <c r="A21" s="35" t="s">
        <v>40</v>
      </c>
      <c r="B21" s="35" t="s">
        <v>41</v>
      </c>
      <c r="C21" s="35" t="s">
        <v>38</v>
      </c>
      <c r="D21" s="36" t="s">
        <v>39</v>
      </c>
      <c r="H21" s="35">
        <v>35</v>
      </c>
    </row>
    <row r="22" spans="1:85" s="13" customFormat="1" x14ac:dyDescent="0.25">
      <c r="A22" s="18" t="s">
        <v>40</v>
      </c>
      <c r="B22" s="18"/>
      <c r="C22" s="18" t="s">
        <v>42</v>
      </c>
      <c r="D22" s="11" t="s">
        <v>67</v>
      </c>
      <c r="E22" s="18"/>
      <c r="F22" s="18"/>
      <c r="G22" s="18"/>
      <c r="H22" s="18"/>
      <c r="I22" s="18"/>
      <c r="J22" s="18"/>
      <c r="K22" s="18"/>
      <c r="L22" s="18">
        <v>565.72</v>
      </c>
      <c r="M22" s="18"/>
      <c r="N22" s="18">
        <v>94.28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</row>
    <row r="23" spans="1:85" s="13" customFormat="1" x14ac:dyDescent="0.25">
      <c r="A23" s="18" t="s">
        <v>40</v>
      </c>
      <c r="B23" s="18"/>
      <c r="C23" s="18" t="s">
        <v>43</v>
      </c>
      <c r="D23" s="11" t="s">
        <v>44</v>
      </c>
      <c r="E23" s="18"/>
      <c r="F23" s="18"/>
      <c r="G23" s="18"/>
      <c r="H23" s="18"/>
      <c r="I23" s="18"/>
      <c r="J23" s="18"/>
      <c r="K23" s="18"/>
      <c r="L23" s="18">
        <v>86.4</v>
      </c>
      <c r="M23" s="18"/>
      <c r="N23" s="18">
        <v>14.4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</row>
    <row r="24" spans="1:85" s="13" customFormat="1" x14ac:dyDescent="0.25">
      <c r="A24" s="18" t="s">
        <v>45</v>
      </c>
      <c r="B24" s="18"/>
      <c r="C24" s="18" t="s">
        <v>46</v>
      </c>
      <c r="D24" s="11" t="s">
        <v>47</v>
      </c>
      <c r="E24" s="18"/>
      <c r="F24" s="18"/>
      <c r="G24" s="18"/>
      <c r="H24" s="18"/>
      <c r="I24" s="18"/>
      <c r="J24" s="18"/>
      <c r="K24" s="18"/>
      <c r="L24" s="18">
        <v>21.22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</row>
    <row r="25" spans="1:85" s="32" customFormat="1" x14ac:dyDescent="0.25">
      <c r="A25" s="32" t="s">
        <v>69</v>
      </c>
      <c r="C25" s="32" t="s">
        <v>42</v>
      </c>
      <c r="D25" s="33" t="s">
        <v>68</v>
      </c>
      <c r="L25" s="32">
        <v>282.86</v>
      </c>
      <c r="N25" s="32">
        <v>47.14</v>
      </c>
    </row>
    <row r="26" spans="1:85" s="35" customFormat="1" x14ac:dyDescent="0.25">
      <c r="A26" s="35" t="s">
        <v>70</v>
      </c>
      <c r="C26" s="35" t="s">
        <v>19</v>
      </c>
      <c r="D26" s="36" t="s">
        <v>72</v>
      </c>
      <c r="E26" s="35">
        <v>237.43</v>
      </c>
    </row>
    <row r="27" spans="1:85" s="35" customFormat="1" x14ac:dyDescent="0.25">
      <c r="A27" s="35" t="s">
        <v>70</v>
      </c>
      <c r="C27" s="35" t="s">
        <v>19</v>
      </c>
      <c r="D27" s="36" t="s">
        <v>71</v>
      </c>
      <c r="E27" s="35">
        <v>237.43</v>
      </c>
    </row>
    <row r="28" spans="1:85" s="32" customFormat="1" x14ac:dyDescent="0.25">
      <c r="A28" s="32" t="s">
        <v>74</v>
      </c>
      <c r="C28" s="32" t="s">
        <v>73</v>
      </c>
      <c r="D28" s="33" t="s">
        <v>75</v>
      </c>
      <c r="L28" s="32">
        <v>20.64</v>
      </c>
      <c r="N28" s="32">
        <v>3.44</v>
      </c>
    </row>
    <row r="29" spans="1:85" s="35" customFormat="1" x14ac:dyDescent="0.25">
      <c r="A29" s="35" t="s">
        <v>74</v>
      </c>
      <c r="C29" s="35" t="s">
        <v>76</v>
      </c>
      <c r="D29" s="36" t="s">
        <v>77</v>
      </c>
      <c r="M29" s="35">
        <v>20</v>
      </c>
    </row>
    <row r="30" spans="1:85" s="35" customFormat="1" x14ac:dyDescent="0.25">
      <c r="A30" s="35" t="s">
        <v>79</v>
      </c>
      <c r="C30" s="35" t="s">
        <v>10</v>
      </c>
      <c r="D30" s="36" t="s">
        <v>80</v>
      </c>
      <c r="I30" s="35">
        <v>1412.25</v>
      </c>
    </row>
    <row r="31" spans="1:85" s="32" customFormat="1" x14ac:dyDescent="0.25">
      <c r="A31" s="32" t="s">
        <v>79</v>
      </c>
      <c r="C31" s="32" t="s">
        <v>42</v>
      </c>
      <c r="D31" s="33" t="s">
        <v>92</v>
      </c>
      <c r="L31" s="32">
        <v>282.86</v>
      </c>
      <c r="N31" s="32">
        <v>47.14</v>
      </c>
    </row>
    <row r="32" spans="1:85" s="35" customFormat="1" x14ac:dyDescent="0.25">
      <c r="A32" s="35" t="s">
        <v>93</v>
      </c>
      <c r="C32" s="35" t="s">
        <v>19</v>
      </c>
      <c r="D32" s="36" t="s">
        <v>94</v>
      </c>
      <c r="E32" s="35">
        <v>237.63</v>
      </c>
    </row>
    <row r="33" spans="1:34" s="35" customFormat="1" x14ac:dyDescent="0.25">
      <c r="A33" s="35" t="s">
        <v>95</v>
      </c>
      <c r="C33" s="35" t="s">
        <v>19</v>
      </c>
      <c r="D33" s="36" t="s">
        <v>96</v>
      </c>
      <c r="F33" s="35">
        <v>13.33</v>
      </c>
    </row>
    <row r="34" spans="1:34" s="35" customFormat="1" x14ac:dyDescent="0.25">
      <c r="A34" s="35" t="s">
        <v>93</v>
      </c>
      <c r="C34" s="35" t="s">
        <v>19</v>
      </c>
      <c r="D34" s="36" t="s">
        <v>141</v>
      </c>
      <c r="H34" s="38">
        <v>3.1</v>
      </c>
    </row>
    <row r="35" spans="1:34" s="32" customFormat="1" x14ac:dyDescent="0.25">
      <c r="A35" s="32" t="s">
        <v>140</v>
      </c>
      <c r="C35" s="32" t="s">
        <v>46</v>
      </c>
      <c r="D35" s="33" t="s">
        <v>142</v>
      </c>
      <c r="L35" s="32">
        <v>57.02</v>
      </c>
    </row>
    <row r="36" spans="1:34" s="32" customFormat="1" x14ac:dyDescent="0.25">
      <c r="A36" s="32" t="s">
        <v>140</v>
      </c>
      <c r="C36" s="32" t="s">
        <v>143</v>
      </c>
      <c r="D36" s="33" t="s">
        <v>144</v>
      </c>
      <c r="L36" s="32">
        <v>144</v>
      </c>
      <c r="N36" s="32">
        <v>24</v>
      </c>
    </row>
    <row r="37" spans="1:34" s="35" customFormat="1" x14ac:dyDescent="0.25">
      <c r="A37" s="35" t="s">
        <v>145</v>
      </c>
      <c r="C37" s="35" t="s">
        <v>32</v>
      </c>
      <c r="D37" s="36" t="s">
        <v>146</v>
      </c>
      <c r="E37" s="35">
        <v>177.99</v>
      </c>
    </row>
    <row r="38" spans="1:34" s="35" customFormat="1" x14ac:dyDescent="0.25">
      <c r="A38" s="35" t="s">
        <v>150</v>
      </c>
      <c r="C38" s="35" t="s">
        <v>19</v>
      </c>
      <c r="D38" s="36" t="s">
        <v>139</v>
      </c>
      <c r="F38" s="35">
        <v>39.99</v>
      </c>
    </row>
    <row r="39" spans="1:34" x14ac:dyDescent="0.25">
      <c r="A39" s="32" t="s">
        <v>150</v>
      </c>
      <c r="B39" s="32"/>
      <c r="C39" s="32" t="s">
        <v>63</v>
      </c>
      <c r="D39" s="33" t="s">
        <v>97</v>
      </c>
      <c r="E39" s="32"/>
      <c r="F39" s="32"/>
      <c r="G39" s="32"/>
      <c r="H39" s="32"/>
      <c r="I39" s="32"/>
      <c r="J39" s="32"/>
      <c r="K39" s="32"/>
      <c r="L39" s="32">
        <v>158.4</v>
      </c>
      <c r="M39" s="32"/>
      <c r="N39" s="32">
        <v>26.4</v>
      </c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s="35" customFormat="1" x14ac:dyDescent="0.25">
      <c r="A40" s="35" t="s">
        <v>150</v>
      </c>
      <c r="C40" s="35" t="s">
        <v>19</v>
      </c>
      <c r="D40" s="36" t="s">
        <v>148</v>
      </c>
      <c r="E40" s="35">
        <v>237.43</v>
      </c>
    </row>
    <row r="41" spans="1:34" x14ac:dyDescent="0.25">
      <c r="A41" s="32" t="s">
        <v>150</v>
      </c>
      <c r="B41" s="32"/>
      <c r="C41" s="32" t="s">
        <v>42</v>
      </c>
      <c r="D41" s="33" t="s">
        <v>149</v>
      </c>
      <c r="E41" s="32"/>
      <c r="F41" s="32"/>
      <c r="G41" s="32"/>
      <c r="H41" s="32"/>
      <c r="I41" s="32"/>
      <c r="J41" s="32"/>
      <c r="K41" s="32"/>
      <c r="L41" s="32">
        <v>282.86</v>
      </c>
      <c r="M41" s="32"/>
      <c r="N41" s="32">
        <v>47.14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 s="35" customFormat="1" x14ac:dyDescent="0.25">
      <c r="A42" s="35" t="s">
        <v>155</v>
      </c>
      <c r="C42" s="35" t="s">
        <v>19</v>
      </c>
      <c r="D42" s="36" t="s">
        <v>157</v>
      </c>
      <c r="E42" s="35">
        <v>377.43</v>
      </c>
    </row>
    <row r="43" spans="1:34" s="35" customFormat="1" x14ac:dyDescent="0.25">
      <c r="A43" s="35" t="s">
        <v>155</v>
      </c>
      <c r="C43" s="35" t="s">
        <v>19</v>
      </c>
      <c r="D43" s="36" t="s">
        <v>156</v>
      </c>
      <c r="F43" s="35">
        <v>13.33</v>
      </c>
    </row>
    <row r="44" spans="1:34" s="35" customFormat="1" x14ac:dyDescent="0.25">
      <c r="A44" s="35" t="s">
        <v>176</v>
      </c>
      <c r="C44" s="35" t="s">
        <v>19</v>
      </c>
      <c r="D44" s="36" t="s">
        <v>158</v>
      </c>
      <c r="E44" s="35">
        <v>254.7</v>
      </c>
    </row>
    <row r="45" spans="1:34" s="35" customFormat="1" x14ac:dyDescent="0.25">
      <c r="A45" s="35" t="s">
        <v>176</v>
      </c>
      <c r="C45" s="35" t="s">
        <v>19</v>
      </c>
      <c r="D45" s="36" t="s">
        <v>159</v>
      </c>
      <c r="F45" s="35">
        <v>13.33</v>
      </c>
    </row>
    <row r="46" spans="1:34" s="36" customFormat="1" x14ac:dyDescent="0.25">
      <c r="A46" s="36" t="s">
        <v>176</v>
      </c>
      <c r="C46" s="36" t="s">
        <v>167</v>
      </c>
      <c r="D46" s="36" t="s">
        <v>160</v>
      </c>
      <c r="G46" s="36">
        <v>100</v>
      </c>
    </row>
    <row r="47" spans="1:34" s="36" customFormat="1" x14ac:dyDescent="0.25">
      <c r="A47" s="36" t="s">
        <v>176</v>
      </c>
      <c r="C47" s="36" t="s">
        <v>177</v>
      </c>
      <c r="D47" s="36" t="s">
        <v>178</v>
      </c>
      <c r="G47" s="36">
        <v>100</v>
      </c>
    </row>
    <row r="48" spans="1:34" s="36" customFormat="1" x14ac:dyDescent="0.25">
      <c r="A48" s="36" t="s">
        <v>176</v>
      </c>
      <c r="C48" s="36" t="s">
        <v>179</v>
      </c>
      <c r="D48" s="36" t="s">
        <v>180</v>
      </c>
      <c r="G48" s="36">
        <v>4500</v>
      </c>
    </row>
    <row r="49" spans="1:14" s="36" customFormat="1" x14ac:dyDescent="0.25">
      <c r="A49" s="36" t="s">
        <v>183</v>
      </c>
      <c r="C49" s="36" t="s">
        <v>32</v>
      </c>
      <c r="D49" s="36" t="s">
        <v>185</v>
      </c>
      <c r="E49" s="36">
        <v>217.6</v>
      </c>
    </row>
    <row r="50" spans="1:14" s="35" customFormat="1" x14ac:dyDescent="0.25">
      <c r="A50" s="35" t="s">
        <v>182</v>
      </c>
      <c r="C50" s="35" t="s">
        <v>28</v>
      </c>
      <c r="D50" s="36" t="s">
        <v>166</v>
      </c>
      <c r="H50" s="35">
        <v>60</v>
      </c>
      <c r="N50" s="35">
        <v>10</v>
      </c>
    </row>
    <row r="51" spans="1:14" s="35" customFormat="1" x14ac:dyDescent="0.25">
      <c r="A51" s="35" t="s">
        <v>182</v>
      </c>
      <c r="C51" s="35" t="s">
        <v>19</v>
      </c>
      <c r="D51" s="36" t="s">
        <v>168</v>
      </c>
      <c r="E51" s="35">
        <v>254.9</v>
      </c>
    </row>
    <row r="52" spans="1:14" s="35" customFormat="1" x14ac:dyDescent="0.25">
      <c r="A52" s="35" t="s">
        <v>182</v>
      </c>
      <c r="C52" s="35" t="s">
        <v>19</v>
      </c>
      <c r="D52" s="36" t="s">
        <v>169</v>
      </c>
      <c r="F52" s="35">
        <v>13.33</v>
      </c>
    </row>
    <row r="53" spans="1:14" s="35" customFormat="1" x14ac:dyDescent="0.25">
      <c r="A53" s="35" t="s">
        <v>181</v>
      </c>
      <c r="C53" s="35" t="s">
        <v>164</v>
      </c>
      <c r="D53" s="36" t="s">
        <v>165</v>
      </c>
      <c r="G53" s="35">
        <v>100</v>
      </c>
    </row>
    <row r="54" spans="1:14" s="35" customFormat="1" x14ac:dyDescent="0.25">
      <c r="C54" s="35" t="s">
        <v>170</v>
      </c>
      <c r="D54" s="36" t="s">
        <v>171</v>
      </c>
      <c r="E54" s="35">
        <v>254.7</v>
      </c>
    </row>
    <row r="55" spans="1:14" s="35" customFormat="1" x14ac:dyDescent="0.25">
      <c r="C55" s="35" t="s">
        <v>19</v>
      </c>
      <c r="D55" s="36" t="s">
        <v>172</v>
      </c>
      <c r="F55" s="35">
        <v>13.33</v>
      </c>
    </row>
    <row r="56" spans="1:14" x14ac:dyDescent="0.25">
      <c r="B56" s="18"/>
      <c r="C56" s="18" t="s">
        <v>179</v>
      </c>
      <c r="D56" s="11" t="s">
        <v>186</v>
      </c>
      <c r="L56">
        <v>100</v>
      </c>
    </row>
    <row r="57" spans="1:14" s="35" customFormat="1" x14ac:dyDescent="0.25">
      <c r="A57" s="35" t="s">
        <v>187</v>
      </c>
      <c r="C57" s="35" t="s">
        <v>10</v>
      </c>
      <c r="D57" s="35" t="s">
        <v>188</v>
      </c>
      <c r="I57" s="35">
        <v>1401.13</v>
      </c>
    </row>
    <row r="59" spans="1:14" s="1" customFormat="1" x14ac:dyDescent="0.25">
      <c r="D59" s="1" t="s">
        <v>14</v>
      </c>
      <c r="E59" s="1">
        <f>SUM(E5:E57)</f>
        <v>3437.1199999999994</v>
      </c>
      <c r="F59" s="1">
        <f>SUM(F5:F57)</f>
        <v>146.63000000000002</v>
      </c>
      <c r="G59" s="1">
        <f>SUM(G5:G56)</f>
        <v>4800</v>
      </c>
      <c r="H59" s="1">
        <f>SUM(H5:H57)</f>
        <v>613.87</v>
      </c>
      <c r="I59" s="1">
        <f>SUM(I5:I57)</f>
        <v>2813.38</v>
      </c>
      <c r="J59" s="1">
        <f>SUM(J5:J56)</f>
        <v>0</v>
      </c>
      <c r="K59" s="1">
        <f>SUM(K5:K56)</f>
        <v>0</v>
      </c>
      <c r="L59" s="1">
        <f>SUM(L5:L56)</f>
        <v>2637.5000000000005</v>
      </c>
      <c r="M59" s="1">
        <f>SUM(M5:M33)</f>
        <v>204.8</v>
      </c>
      <c r="N59" s="1">
        <f>SUM(N5:N50)</f>
        <v>405.91999999999996</v>
      </c>
    </row>
    <row r="61" spans="1:14" s="1" customFormat="1" x14ac:dyDescent="0.25">
      <c r="D61" s="1" t="s">
        <v>56</v>
      </c>
      <c r="E61" s="1">
        <f>SUM(E59:M59)</f>
        <v>14653.3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B1C2-1471-4BE6-A33A-3CC03C00F923}">
  <dimension ref="A1:H37"/>
  <sheetViews>
    <sheetView topLeftCell="A21" workbookViewId="0">
      <selection activeCell="I27" sqref="I27"/>
    </sheetView>
  </sheetViews>
  <sheetFormatPr defaultRowHeight="15" x14ac:dyDescent="0.25"/>
  <cols>
    <col min="1" max="1" width="28" bestFit="1" customWidth="1"/>
    <col min="2" max="2" width="11.28515625" bestFit="1" customWidth="1"/>
    <col min="3" max="3" width="11.5703125" bestFit="1" customWidth="1"/>
    <col min="4" max="4" width="12.140625" bestFit="1" customWidth="1"/>
    <col min="5" max="6" width="10.28515625" bestFit="1" customWidth="1"/>
    <col min="8" max="8" width="20.5703125" bestFit="1" customWidth="1"/>
  </cols>
  <sheetData>
    <row r="1" spans="1:6" x14ac:dyDescent="0.25">
      <c r="A1" s="1" t="s">
        <v>124</v>
      </c>
      <c r="B1" s="19" t="s">
        <v>98</v>
      </c>
      <c r="C1" s="19" t="s">
        <v>136</v>
      </c>
      <c r="D1" s="19" t="s">
        <v>99</v>
      </c>
      <c r="E1" s="19" t="s">
        <v>100</v>
      </c>
      <c r="F1" s="30" t="s">
        <v>137</v>
      </c>
    </row>
    <row r="2" spans="1:6" x14ac:dyDescent="0.25">
      <c r="A2" s="21" t="s">
        <v>101</v>
      </c>
      <c r="B2" s="27">
        <v>2813.38</v>
      </c>
      <c r="C2" s="27">
        <v>2813.38</v>
      </c>
      <c r="D2" s="20">
        <f>SUM(C2:C2)</f>
        <v>2813.38</v>
      </c>
      <c r="E2" s="20">
        <f>B2-D2</f>
        <v>0</v>
      </c>
      <c r="F2" s="31">
        <f>C2/B2</f>
        <v>1</v>
      </c>
    </row>
    <row r="3" spans="1:6" x14ac:dyDescent="0.25">
      <c r="A3" s="21" t="s">
        <v>102</v>
      </c>
      <c r="B3" s="27">
        <v>350</v>
      </c>
      <c r="C3" s="27">
        <v>368.92</v>
      </c>
      <c r="D3" s="23">
        <f>SUM(C3:C3)</f>
        <v>368.92</v>
      </c>
      <c r="E3" s="20"/>
      <c r="F3" s="31">
        <f t="shared" ref="F3:F31" si="0">C3/B3</f>
        <v>1.0540571428571428</v>
      </c>
    </row>
    <row r="4" spans="1:6" x14ac:dyDescent="0.25">
      <c r="A4" s="21" t="s">
        <v>125</v>
      </c>
      <c r="B4" s="27">
        <v>220</v>
      </c>
      <c r="C4" s="27">
        <v>220</v>
      </c>
      <c r="D4" s="23">
        <f>SUM(C4:C4)</f>
        <v>220</v>
      </c>
      <c r="E4" s="20">
        <f>(B4-D4)</f>
        <v>0</v>
      </c>
      <c r="F4" s="31">
        <f t="shared" si="0"/>
        <v>1</v>
      </c>
    </row>
    <row r="5" spans="1:6" x14ac:dyDescent="0.25">
      <c r="A5" s="21" t="s">
        <v>103</v>
      </c>
      <c r="B5" s="27">
        <v>-220</v>
      </c>
      <c r="C5" s="27">
        <v>-220</v>
      </c>
      <c r="D5" s="23">
        <f>SUM(C5:C5)</f>
        <v>-220</v>
      </c>
      <c r="E5" s="20"/>
      <c r="F5" s="31"/>
    </row>
    <row r="6" spans="1:6" x14ac:dyDescent="0.25">
      <c r="A6" s="21" t="s">
        <v>104</v>
      </c>
      <c r="B6" s="27">
        <v>94.8</v>
      </c>
      <c r="C6" s="27">
        <v>94.8</v>
      </c>
      <c r="D6" s="23">
        <f t="shared" ref="D6:D23" si="1">SUM(C6:C6)</f>
        <v>94.8</v>
      </c>
      <c r="E6" s="20">
        <f t="shared" ref="E6:E23" si="2">(B6-D6)</f>
        <v>0</v>
      </c>
      <c r="F6" s="31">
        <f t="shared" si="0"/>
        <v>1</v>
      </c>
    </row>
    <row r="7" spans="1:6" x14ac:dyDescent="0.25">
      <c r="A7" s="21" t="s">
        <v>105</v>
      </c>
      <c r="B7" s="27">
        <v>20</v>
      </c>
      <c r="C7" s="27">
        <v>20</v>
      </c>
      <c r="D7" s="23">
        <f t="shared" si="1"/>
        <v>20</v>
      </c>
      <c r="E7" s="20">
        <f t="shared" si="2"/>
        <v>0</v>
      </c>
      <c r="F7" s="31">
        <f t="shared" si="0"/>
        <v>1</v>
      </c>
    </row>
    <row r="8" spans="1:6" x14ac:dyDescent="0.25">
      <c r="A8" s="21" t="s">
        <v>106</v>
      </c>
      <c r="B8" s="27">
        <v>4500</v>
      </c>
      <c r="C8" s="27">
        <v>4500</v>
      </c>
      <c r="D8" s="23">
        <f t="shared" si="1"/>
        <v>4500</v>
      </c>
      <c r="E8" s="20">
        <f t="shared" si="2"/>
        <v>0</v>
      </c>
      <c r="F8" s="31">
        <f t="shared" si="0"/>
        <v>1</v>
      </c>
    </row>
    <row r="9" spans="1:6" x14ac:dyDescent="0.25">
      <c r="A9" s="21" t="s">
        <v>107</v>
      </c>
      <c r="B9" s="27">
        <v>50</v>
      </c>
      <c r="C9" s="27">
        <v>0</v>
      </c>
      <c r="D9" s="23">
        <f t="shared" si="1"/>
        <v>0</v>
      </c>
      <c r="E9" s="20">
        <f t="shared" si="2"/>
        <v>50</v>
      </c>
      <c r="F9" s="31">
        <f t="shared" si="0"/>
        <v>0</v>
      </c>
    </row>
    <row r="10" spans="1:6" x14ac:dyDescent="0.25">
      <c r="A10" s="21" t="s">
        <v>108</v>
      </c>
      <c r="B10" s="27">
        <v>100</v>
      </c>
      <c r="C10" s="27">
        <v>100</v>
      </c>
      <c r="D10" s="23">
        <f t="shared" si="1"/>
        <v>100</v>
      </c>
      <c r="E10" s="20">
        <f t="shared" si="2"/>
        <v>0</v>
      </c>
      <c r="F10" s="31">
        <f t="shared" si="0"/>
        <v>1</v>
      </c>
    </row>
    <row r="11" spans="1:6" x14ac:dyDescent="0.25">
      <c r="A11" s="21" t="s">
        <v>109</v>
      </c>
      <c r="B11" s="27">
        <v>300</v>
      </c>
      <c r="C11" s="27">
        <v>100</v>
      </c>
      <c r="D11" s="23">
        <f t="shared" si="1"/>
        <v>100</v>
      </c>
      <c r="E11" s="20">
        <f t="shared" si="2"/>
        <v>200</v>
      </c>
      <c r="F11" s="31">
        <f t="shared" si="0"/>
        <v>0.33333333333333331</v>
      </c>
    </row>
    <row r="12" spans="1:6" x14ac:dyDescent="0.25">
      <c r="A12" s="21" t="s">
        <v>110</v>
      </c>
      <c r="B12" s="27"/>
      <c r="C12" s="27">
        <v>0</v>
      </c>
      <c r="D12" s="23">
        <f t="shared" si="1"/>
        <v>0</v>
      </c>
      <c r="E12" s="20">
        <f t="shared" si="2"/>
        <v>0</v>
      </c>
      <c r="F12" s="31"/>
    </row>
    <row r="13" spans="1:6" x14ac:dyDescent="0.25">
      <c r="A13" s="21" t="s">
        <v>111</v>
      </c>
      <c r="B13" s="27">
        <v>240</v>
      </c>
      <c r="C13" s="27">
        <v>90</v>
      </c>
      <c r="D13" s="23">
        <f t="shared" si="1"/>
        <v>90</v>
      </c>
      <c r="E13" s="20">
        <f t="shared" si="2"/>
        <v>150</v>
      </c>
      <c r="F13" s="31">
        <f t="shared" si="0"/>
        <v>0.375</v>
      </c>
    </row>
    <row r="14" spans="1:6" x14ac:dyDescent="0.25">
      <c r="A14" s="21" t="s">
        <v>112</v>
      </c>
      <c r="B14" s="27">
        <v>120</v>
      </c>
      <c r="C14" s="27">
        <v>0</v>
      </c>
      <c r="D14" s="23">
        <f t="shared" si="1"/>
        <v>0</v>
      </c>
      <c r="E14" s="20">
        <f t="shared" si="2"/>
        <v>120</v>
      </c>
      <c r="F14" s="31">
        <f t="shared" si="0"/>
        <v>0</v>
      </c>
    </row>
    <row r="15" spans="1:6" x14ac:dyDescent="0.25">
      <c r="A15" s="21" t="s">
        <v>126</v>
      </c>
      <c r="B15" s="27">
        <v>170</v>
      </c>
      <c r="C15" s="27">
        <v>146.85</v>
      </c>
      <c r="D15" s="23">
        <f t="shared" si="1"/>
        <v>146.85</v>
      </c>
      <c r="E15" s="20">
        <f t="shared" si="2"/>
        <v>23.150000000000006</v>
      </c>
      <c r="F15" s="31">
        <f t="shared" si="0"/>
        <v>0.86382352941176466</v>
      </c>
    </row>
    <row r="16" spans="1:6" x14ac:dyDescent="0.25">
      <c r="A16" s="21" t="s">
        <v>113</v>
      </c>
      <c r="B16" s="27">
        <v>100</v>
      </c>
      <c r="C16" s="27">
        <v>3.1</v>
      </c>
      <c r="D16" s="23">
        <f t="shared" si="1"/>
        <v>3.1</v>
      </c>
      <c r="E16" s="20">
        <f t="shared" si="2"/>
        <v>96.9</v>
      </c>
      <c r="F16" s="31">
        <f t="shared" si="0"/>
        <v>3.1E-2</v>
      </c>
    </row>
    <row r="17" spans="1:8" x14ac:dyDescent="0.25">
      <c r="A17" s="21" t="s">
        <v>114</v>
      </c>
      <c r="B17" s="27">
        <v>3800</v>
      </c>
      <c r="C17" s="27">
        <v>3437.12</v>
      </c>
      <c r="D17" s="23">
        <f t="shared" si="1"/>
        <v>3437.12</v>
      </c>
      <c r="E17" s="20">
        <f t="shared" si="2"/>
        <v>362.88000000000011</v>
      </c>
      <c r="F17" s="31">
        <f t="shared" si="0"/>
        <v>0.9045052631578947</v>
      </c>
    </row>
    <row r="18" spans="1:8" x14ac:dyDescent="0.25">
      <c r="A18" s="21" t="s">
        <v>115</v>
      </c>
      <c r="B18" s="27">
        <v>400</v>
      </c>
      <c r="C18" s="27">
        <v>60</v>
      </c>
      <c r="D18" s="23">
        <f t="shared" si="1"/>
        <v>60</v>
      </c>
      <c r="E18" s="20">
        <f t="shared" si="2"/>
        <v>340</v>
      </c>
      <c r="F18" s="31">
        <f t="shared" si="0"/>
        <v>0.15</v>
      </c>
    </row>
    <row r="19" spans="1:8" x14ac:dyDescent="0.25">
      <c r="A19" s="21" t="s">
        <v>116</v>
      </c>
      <c r="B19" s="27">
        <v>50</v>
      </c>
      <c r="C19" s="27">
        <v>0</v>
      </c>
      <c r="D19" s="23">
        <f t="shared" si="1"/>
        <v>0</v>
      </c>
      <c r="E19" s="20">
        <f t="shared" si="2"/>
        <v>50</v>
      </c>
      <c r="F19" s="31">
        <f t="shared" si="0"/>
        <v>0</v>
      </c>
    </row>
    <row r="20" spans="1:8" x14ac:dyDescent="0.25">
      <c r="A20" s="21" t="s">
        <v>117</v>
      </c>
      <c r="B20" s="27">
        <v>50</v>
      </c>
      <c r="C20" s="27">
        <v>0</v>
      </c>
      <c r="D20" s="23">
        <f t="shared" si="1"/>
        <v>0</v>
      </c>
      <c r="E20" s="20">
        <f t="shared" si="2"/>
        <v>50</v>
      </c>
      <c r="F20" s="31">
        <f t="shared" si="0"/>
        <v>0</v>
      </c>
    </row>
    <row r="21" spans="1:8" x14ac:dyDescent="0.25">
      <c r="A21" s="21" t="s">
        <v>118</v>
      </c>
      <c r="B21" s="27">
        <v>160</v>
      </c>
      <c r="C21" s="27">
        <v>146.63</v>
      </c>
      <c r="D21" s="23">
        <f t="shared" si="1"/>
        <v>146.63</v>
      </c>
      <c r="E21" s="20">
        <f t="shared" si="2"/>
        <v>13.370000000000005</v>
      </c>
      <c r="F21" s="31">
        <f t="shared" si="0"/>
        <v>0.91643750000000002</v>
      </c>
    </row>
    <row r="22" spans="1:8" x14ac:dyDescent="0.25">
      <c r="A22" s="21" t="s">
        <v>127</v>
      </c>
      <c r="B22" s="27">
        <v>250</v>
      </c>
      <c r="C22" s="27">
        <v>0</v>
      </c>
      <c r="D22" s="23">
        <f t="shared" si="1"/>
        <v>0</v>
      </c>
      <c r="E22" s="20">
        <f t="shared" si="2"/>
        <v>250</v>
      </c>
      <c r="F22" s="31">
        <f t="shared" si="0"/>
        <v>0</v>
      </c>
    </row>
    <row r="23" spans="1:8" x14ac:dyDescent="0.25">
      <c r="A23" s="21" t="s">
        <v>128</v>
      </c>
      <c r="B23" s="27">
        <v>0</v>
      </c>
      <c r="C23" s="27"/>
      <c r="D23" s="23">
        <f t="shared" si="1"/>
        <v>0</v>
      </c>
      <c r="E23" s="20">
        <f t="shared" si="2"/>
        <v>0</v>
      </c>
      <c r="F23" s="31"/>
    </row>
    <row r="24" spans="1:8" x14ac:dyDescent="0.25">
      <c r="A24" s="21" t="s">
        <v>129</v>
      </c>
      <c r="B24" s="27">
        <v>100</v>
      </c>
      <c r="C24" s="27">
        <v>100</v>
      </c>
      <c r="D24" s="23">
        <v>100</v>
      </c>
      <c r="E24" s="20">
        <v>0</v>
      </c>
      <c r="F24" s="31">
        <f t="shared" si="0"/>
        <v>1</v>
      </c>
    </row>
    <row r="25" spans="1:8" x14ac:dyDescent="0.25">
      <c r="A25" s="21" t="s">
        <v>119</v>
      </c>
      <c r="B25" s="27">
        <v>35</v>
      </c>
      <c r="C25" s="27">
        <v>35</v>
      </c>
      <c r="D25" s="23">
        <f>SUM(C25:C25)</f>
        <v>35</v>
      </c>
      <c r="E25" s="20">
        <f>(B25-D25)</f>
        <v>0</v>
      </c>
      <c r="F25" s="31">
        <f t="shared" si="0"/>
        <v>1</v>
      </c>
    </row>
    <row r="26" spans="1:8" x14ac:dyDescent="0.25">
      <c r="A26" s="21" t="s">
        <v>123</v>
      </c>
      <c r="B26" s="27">
        <v>0</v>
      </c>
      <c r="C26" s="27">
        <v>0</v>
      </c>
      <c r="D26" s="23"/>
      <c r="E26" s="20"/>
      <c r="F26" s="31"/>
    </row>
    <row r="27" spans="1:8" x14ac:dyDescent="0.25">
      <c r="A27" s="21" t="s">
        <v>130</v>
      </c>
      <c r="B27" s="27">
        <v>5</v>
      </c>
      <c r="C27" s="27"/>
      <c r="D27" s="23"/>
      <c r="E27" s="20">
        <v>5</v>
      </c>
      <c r="F27" s="31">
        <f t="shared" si="0"/>
        <v>0</v>
      </c>
    </row>
    <row r="28" spans="1:8" x14ac:dyDescent="0.25">
      <c r="A28" s="21" t="s">
        <v>131</v>
      </c>
      <c r="B28" s="27">
        <v>0</v>
      </c>
      <c r="C28" s="27"/>
      <c r="D28" s="23"/>
      <c r="E28" s="20"/>
      <c r="F28" s="31"/>
    </row>
    <row r="29" spans="1:8" x14ac:dyDescent="0.25">
      <c r="A29" s="21" t="s">
        <v>132</v>
      </c>
      <c r="B29" s="27">
        <v>500</v>
      </c>
      <c r="C29" s="27"/>
      <c r="D29" s="23"/>
      <c r="E29" s="20">
        <v>500</v>
      </c>
      <c r="F29" s="31">
        <f t="shared" si="0"/>
        <v>0</v>
      </c>
    </row>
    <row r="30" spans="1:8" x14ac:dyDescent="0.25">
      <c r="A30" s="21" t="s">
        <v>192</v>
      </c>
      <c r="B30" s="27"/>
      <c r="C30" s="27">
        <v>2637.5</v>
      </c>
      <c r="D30" s="23"/>
      <c r="E30" s="20"/>
      <c r="F30" s="31"/>
      <c r="H30" s="18"/>
    </row>
    <row r="31" spans="1:8" x14ac:dyDescent="0.25">
      <c r="A31" s="28" t="s">
        <v>133</v>
      </c>
      <c r="B31" s="29">
        <f>SUM(B2:B29)</f>
        <v>14208.18</v>
      </c>
      <c r="C31" s="23">
        <f>SUM(C2:C30)</f>
        <v>14653.300000000001</v>
      </c>
      <c r="D31" s="23">
        <f>SUM(D2:D30)</f>
        <v>12015.800000000001</v>
      </c>
      <c r="E31" s="20">
        <f>SUM(E2:E30)</f>
        <v>2211.3000000000002</v>
      </c>
      <c r="F31" s="31">
        <f t="shared" si="0"/>
        <v>1.0313284319314648</v>
      </c>
    </row>
    <row r="32" spans="1:8" x14ac:dyDescent="0.25">
      <c r="A32" s="28" t="s">
        <v>134</v>
      </c>
      <c r="B32" s="22"/>
      <c r="C32" s="23"/>
      <c r="D32" s="23">
        <f>SUM(C32:C32)</f>
        <v>0</v>
      </c>
      <c r="E32" s="20">
        <f>(B32-D32)</f>
        <v>0</v>
      </c>
    </row>
    <row r="33" spans="1:5" x14ac:dyDescent="0.25">
      <c r="A33" s="21" t="s">
        <v>120</v>
      </c>
      <c r="B33" s="22"/>
      <c r="C33" s="23"/>
      <c r="D33" s="23">
        <f>SUM(C33:C33)</f>
        <v>0</v>
      </c>
      <c r="E33" s="20">
        <f>(B33-D33)</f>
        <v>0</v>
      </c>
    </row>
    <row r="34" spans="1:5" x14ac:dyDescent="0.25">
      <c r="A34" s="21" t="s">
        <v>121</v>
      </c>
      <c r="B34" s="22"/>
      <c r="C34" s="23"/>
      <c r="D34" s="23">
        <f>SUM(C34:C34)</f>
        <v>0</v>
      </c>
      <c r="E34" s="20">
        <f>(B34-D34)</f>
        <v>0</v>
      </c>
    </row>
    <row r="35" spans="1:5" x14ac:dyDescent="0.25">
      <c r="A35" s="21" t="s">
        <v>122</v>
      </c>
      <c r="B35" s="22"/>
      <c r="C35" s="23"/>
      <c r="D35" s="23">
        <f>SUM(C35:C35)</f>
        <v>0</v>
      </c>
      <c r="E35" s="20">
        <f>(B35-D35)</f>
        <v>0</v>
      </c>
    </row>
    <row r="36" spans="1:5" x14ac:dyDescent="0.25">
      <c r="A36" s="28" t="s">
        <v>135</v>
      </c>
      <c r="B36" s="22"/>
      <c r="C36" s="24"/>
      <c r="D36" s="25"/>
      <c r="E36" s="24"/>
    </row>
    <row r="37" spans="1:5" x14ac:dyDescent="0.25">
      <c r="B37" s="24"/>
      <c r="C37" s="24"/>
      <c r="D37" s="26">
        <f>SUM(D3:D35)</f>
        <v>21218.22</v>
      </c>
      <c r="E3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1FFA-0F13-4CD4-8D6F-884EFC422CB1}">
  <dimension ref="A1:E14"/>
  <sheetViews>
    <sheetView workbookViewId="0">
      <selection activeCell="A9" sqref="A9"/>
    </sheetView>
  </sheetViews>
  <sheetFormatPr defaultRowHeight="15" x14ac:dyDescent="0.25"/>
  <cols>
    <col min="1" max="1" width="42.42578125" bestFit="1" customWidth="1"/>
    <col min="3" max="3" width="15.140625" bestFit="1" customWidth="1"/>
    <col min="4" max="4" width="11.28515625" bestFit="1" customWidth="1"/>
  </cols>
  <sheetData>
    <row r="1" spans="1:5" ht="20.25" x14ac:dyDescent="0.3">
      <c r="A1" s="14" t="s">
        <v>82</v>
      </c>
      <c r="D1" s="15"/>
    </row>
    <row r="2" spans="1:5" x14ac:dyDescent="0.25">
      <c r="A2" s="6" t="s">
        <v>90</v>
      </c>
      <c r="B2" s="6"/>
      <c r="D2" s="15"/>
    </row>
    <row r="3" spans="1:5" x14ac:dyDescent="0.25">
      <c r="D3" s="15"/>
    </row>
    <row r="4" spans="1:5" x14ac:dyDescent="0.25">
      <c r="A4" s="6" t="s">
        <v>3</v>
      </c>
      <c r="B4" s="6" t="s">
        <v>83</v>
      </c>
      <c r="C4" s="6" t="s">
        <v>6</v>
      </c>
      <c r="D4" s="16" t="s">
        <v>84</v>
      </c>
      <c r="E4" s="6" t="s">
        <v>85</v>
      </c>
    </row>
    <row r="5" spans="1:5" x14ac:dyDescent="0.25">
      <c r="A5" s="17" t="s">
        <v>89</v>
      </c>
      <c r="B5" s="5" t="s">
        <v>43</v>
      </c>
      <c r="C5" s="5" t="s">
        <v>86</v>
      </c>
      <c r="D5" s="15">
        <v>6700</v>
      </c>
      <c r="E5" t="s">
        <v>87</v>
      </c>
    </row>
    <row r="6" spans="1:5" x14ac:dyDescent="0.25">
      <c r="A6" s="17" t="s">
        <v>91</v>
      </c>
      <c r="B6" s="5" t="s">
        <v>43</v>
      </c>
      <c r="C6" t="s">
        <v>86</v>
      </c>
      <c r="D6" s="15">
        <v>6700</v>
      </c>
    </row>
    <row r="7" spans="1:5" x14ac:dyDescent="0.25">
      <c r="A7" s="17" t="s">
        <v>152</v>
      </c>
      <c r="B7" s="5" t="s">
        <v>32</v>
      </c>
      <c r="C7" s="5" t="s">
        <v>151</v>
      </c>
      <c r="D7" s="15">
        <v>357.9</v>
      </c>
    </row>
    <row r="8" spans="1:5" x14ac:dyDescent="0.25">
      <c r="C8" s="6"/>
      <c r="D8" s="16"/>
    </row>
    <row r="9" spans="1:5" x14ac:dyDescent="0.25">
      <c r="D9" s="15"/>
    </row>
    <row r="10" spans="1:5" x14ac:dyDescent="0.25">
      <c r="D10" s="15"/>
    </row>
    <row r="11" spans="1:5" x14ac:dyDescent="0.25">
      <c r="D11" s="15"/>
    </row>
    <row r="12" spans="1:5" x14ac:dyDescent="0.25">
      <c r="D12" s="16"/>
    </row>
    <row r="13" spans="1:5" x14ac:dyDescent="0.25">
      <c r="D13" s="15"/>
    </row>
    <row r="14" spans="1:5" x14ac:dyDescent="0.25">
      <c r="C14" s="6" t="s">
        <v>88</v>
      </c>
      <c r="D14" s="16">
        <f>SUM(D5:D13)</f>
        <v>13757.9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E542-AE91-4BEB-9E19-F88F1DE4FAAE}">
  <dimension ref="A1:C15"/>
  <sheetViews>
    <sheetView workbookViewId="0">
      <selection activeCell="E8" sqref="E8"/>
    </sheetView>
  </sheetViews>
  <sheetFormatPr defaultRowHeight="15" x14ac:dyDescent="0.25"/>
  <cols>
    <col min="1" max="1" width="41.7109375" bestFit="1" customWidth="1"/>
  </cols>
  <sheetData>
    <row r="1" spans="1:3" x14ac:dyDescent="0.25">
      <c r="A1" s="5" t="s">
        <v>58</v>
      </c>
    </row>
    <row r="2" spans="1:3" x14ac:dyDescent="0.25">
      <c r="A2" s="5" t="s">
        <v>48</v>
      </c>
    </row>
    <row r="4" spans="1:3" x14ac:dyDescent="0.25">
      <c r="A4" s="6"/>
    </row>
    <row r="5" spans="1:3" x14ac:dyDescent="0.25">
      <c r="A5" s="6" t="s">
        <v>57</v>
      </c>
      <c r="B5" s="7">
        <v>19600.330000000002</v>
      </c>
    </row>
    <row r="7" spans="1:3" x14ac:dyDescent="0.25">
      <c r="A7" s="6" t="s">
        <v>49</v>
      </c>
      <c r="B7" s="8">
        <v>0</v>
      </c>
    </row>
    <row r="8" spans="1:3" x14ac:dyDescent="0.25">
      <c r="A8" s="6" t="s">
        <v>50</v>
      </c>
      <c r="B8" s="8">
        <v>-778.72</v>
      </c>
      <c r="C8" s="5"/>
    </row>
    <row r="10" spans="1:3" x14ac:dyDescent="0.25">
      <c r="A10" s="6" t="s">
        <v>51</v>
      </c>
      <c r="B10" s="7">
        <f>SUM(B5:B7:B8)</f>
        <v>18821.61</v>
      </c>
    </row>
    <row r="12" spans="1:3" x14ac:dyDescent="0.25">
      <c r="A12" s="6" t="s">
        <v>53</v>
      </c>
      <c r="B12" s="7">
        <v>15155.91</v>
      </c>
    </row>
    <row r="13" spans="1:3" x14ac:dyDescent="0.25">
      <c r="A13" s="5" t="s">
        <v>54</v>
      </c>
      <c r="B13" s="9">
        <v>6700</v>
      </c>
    </row>
    <row r="14" spans="1:3" x14ac:dyDescent="0.25">
      <c r="A14" s="5" t="s">
        <v>55</v>
      </c>
      <c r="B14">
        <v>-3034.3</v>
      </c>
    </row>
    <row r="15" spans="1:3" x14ac:dyDescent="0.25">
      <c r="A15" s="6" t="s">
        <v>52</v>
      </c>
      <c r="B15" s="10">
        <f>SUM(B12:B13:B14)</f>
        <v>18821.61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D670-10AC-444E-9977-9C6B804B93CA}">
  <dimension ref="A1"/>
  <sheetViews>
    <sheetView topLeftCell="A2" workbookViewId="0">
      <selection activeCell="A2" sqref="A2:B15"/>
    </sheetView>
  </sheetViews>
  <sheetFormatPr defaultRowHeight="15" x14ac:dyDescent="0.25"/>
  <cols>
    <col min="1" max="1" width="45.7109375" customWidth="1"/>
  </cols>
  <sheetData>
    <row r="1" spans="1:1" x14ac:dyDescent="0.25">
      <c r="A1" s="5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E5B-109E-4A0E-B02D-827A69C53156}">
  <dimension ref="A1:B14"/>
  <sheetViews>
    <sheetView workbookViewId="0">
      <selection activeCell="E12" sqref="E12"/>
    </sheetView>
  </sheetViews>
  <sheetFormatPr defaultRowHeight="15" x14ac:dyDescent="0.25"/>
  <cols>
    <col min="1" max="1" width="47.140625" bestFit="1" customWidth="1"/>
  </cols>
  <sheetData>
    <row r="1" spans="1:2" x14ac:dyDescent="0.25">
      <c r="A1" s="5" t="s">
        <v>48</v>
      </c>
    </row>
    <row r="3" spans="1:2" x14ac:dyDescent="0.25">
      <c r="A3" s="6"/>
    </row>
    <row r="4" spans="1:2" x14ac:dyDescent="0.25">
      <c r="A4" s="6" t="s">
        <v>147</v>
      </c>
      <c r="B4" s="7">
        <v>22395.07</v>
      </c>
    </row>
    <row r="6" spans="1:2" x14ac:dyDescent="0.25">
      <c r="A6" s="6" t="s">
        <v>49</v>
      </c>
      <c r="B6" s="8">
        <v>0</v>
      </c>
    </row>
    <row r="7" spans="1:2" x14ac:dyDescent="0.25">
      <c r="A7" s="6" t="s">
        <v>50</v>
      </c>
      <c r="B7" s="8"/>
    </row>
    <row r="9" spans="1:2" x14ac:dyDescent="0.25">
      <c r="A9" s="6" t="s">
        <v>51</v>
      </c>
      <c r="B9" s="7">
        <f>SUM(B4:B6:B7)</f>
        <v>22395.07</v>
      </c>
    </row>
    <row r="11" spans="1:2" x14ac:dyDescent="0.25">
      <c r="A11" s="6" t="s">
        <v>53</v>
      </c>
      <c r="B11" s="7">
        <v>15155.91</v>
      </c>
    </row>
    <row r="12" spans="1:2" x14ac:dyDescent="0.25">
      <c r="A12" s="5" t="s">
        <v>153</v>
      </c>
      <c r="B12" s="9">
        <v>13400</v>
      </c>
    </row>
    <row r="13" spans="1:2" x14ac:dyDescent="0.25">
      <c r="A13" s="5" t="s">
        <v>154</v>
      </c>
      <c r="B13">
        <v>-6160.84</v>
      </c>
    </row>
    <row r="14" spans="1:2" x14ac:dyDescent="0.25">
      <c r="A14" s="6" t="s">
        <v>52</v>
      </c>
      <c r="B14" s="10">
        <f>SUM(B11:B12:B13)</f>
        <v>22395.07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A5DA-B142-49EE-BB95-E2DC206D3830}">
  <dimension ref="A1:B14"/>
  <sheetViews>
    <sheetView workbookViewId="0">
      <selection activeCell="I6" sqref="I6"/>
    </sheetView>
  </sheetViews>
  <sheetFormatPr defaultRowHeight="15" x14ac:dyDescent="0.25"/>
  <cols>
    <col min="1" max="1" width="44.5703125" bestFit="1" customWidth="1"/>
  </cols>
  <sheetData>
    <row r="1" spans="1:2" x14ac:dyDescent="0.25">
      <c r="A1" s="5" t="s">
        <v>48</v>
      </c>
    </row>
    <row r="3" spans="1:2" x14ac:dyDescent="0.25">
      <c r="A3" s="6"/>
    </row>
    <row r="4" spans="1:2" x14ac:dyDescent="0.25">
      <c r="A4" s="6" t="s">
        <v>161</v>
      </c>
      <c r="B4" s="7">
        <v>21643.53</v>
      </c>
    </row>
    <row r="6" spans="1:2" x14ac:dyDescent="0.25">
      <c r="A6" s="6" t="s">
        <v>49</v>
      </c>
      <c r="B6" s="8">
        <v>0</v>
      </c>
    </row>
    <row r="7" spans="1:2" x14ac:dyDescent="0.25">
      <c r="A7" s="6" t="s">
        <v>50</v>
      </c>
      <c r="B7" s="8"/>
    </row>
    <row r="9" spans="1:2" x14ac:dyDescent="0.25">
      <c r="A9" s="6" t="s">
        <v>51</v>
      </c>
      <c r="B9" s="7">
        <f>SUM(B4:B6:B7)</f>
        <v>21643.53</v>
      </c>
    </row>
    <row r="11" spans="1:2" x14ac:dyDescent="0.25">
      <c r="A11" s="6" t="s">
        <v>53</v>
      </c>
      <c r="B11" s="7">
        <v>15155.91</v>
      </c>
    </row>
    <row r="12" spans="1:2" x14ac:dyDescent="0.25">
      <c r="A12" s="5" t="s">
        <v>163</v>
      </c>
      <c r="B12" s="7">
        <v>13757.9</v>
      </c>
    </row>
    <row r="13" spans="1:2" x14ac:dyDescent="0.25">
      <c r="A13" s="5" t="s">
        <v>162</v>
      </c>
      <c r="B13">
        <v>-7270.28</v>
      </c>
    </row>
    <row r="14" spans="1:2" x14ac:dyDescent="0.25">
      <c r="A14" s="6" t="s">
        <v>52</v>
      </c>
      <c r="B14" s="10">
        <f>SUM(B11:B12:B13)</f>
        <v>21643.53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7019-EE92-4874-B259-EFBEC01C927A}">
  <dimension ref="A1:B14"/>
  <sheetViews>
    <sheetView workbookViewId="0">
      <selection sqref="A1:B14"/>
    </sheetView>
  </sheetViews>
  <sheetFormatPr defaultRowHeight="15" x14ac:dyDescent="0.25"/>
  <cols>
    <col min="1" max="1" width="46.5703125" bestFit="1" customWidth="1"/>
    <col min="2" max="2" width="12.7109375" customWidth="1"/>
  </cols>
  <sheetData>
    <row r="1" spans="1:2" x14ac:dyDescent="0.25">
      <c r="A1" s="5" t="s">
        <v>48</v>
      </c>
    </row>
    <row r="3" spans="1:2" x14ac:dyDescent="0.25">
      <c r="A3" s="6"/>
    </row>
    <row r="4" spans="1:2" x14ac:dyDescent="0.25">
      <c r="A4" s="6" t="s">
        <v>175</v>
      </c>
      <c r="B4" s="7">
        <v>15929.67</v>
      </c>
    </row>
    <row r="6" spans="1:2" x14ac:dyDescent="0.25">
      <c r="A6" s="6" t="s">
        <v>49</v>
      </c>
      <c r="B6" s="8">
        <v>0</v>
      </c>
    </row>
    <row r="7" spans="1:2" x14ac:dyDescent="0.25">
      <c r="A7" s="6" t="s">
        <v>50</v>
      </c>
      <c r="B7" s="8">
        <v>-268.02999999999997</v>
      </c>
    </row>
    <row r="9" spans="1:2" x14ac:dyDescent="0.25">
      <c r="A9" s="6" t="s">
        <v>51</v>
      </c>
      <c r="B9" s="7">
        <f>SUM(B4:B6:B7)</f>
        <v>15661.64</v>
      </c>
    </row>
    <row r="11" spans="1:2" x14ac:dyDescent="0.25">
      <c r="A11" s="6" t="s">
        <v>53</v>
      </c>
      <c r="B11" s="7">
        <v>15155.91</v>
      </c>
    </row>
    <row r="12" spans="1:2" x14ac:dyDescent="0.25">
      <c r="A12" s="5" t="s">
        <v>173</v>
      </c>
      <c r="B12" s="7">
        <v>13757.9</v>
      </c>
    </row>
    <row r="13" spans="1:2" x14ac:dyDescent="0.25">
      <c r="A13" s="5" t="s">
        <v>174</v>
      </c>
      <c r="B13">
        <v>-13252.17</v>
      </c>
    </row>
    <row r="14" spans="1:2" x14ac:dyDescent="0.25">
      <c r="A14" s="6" t="s">
        <v>52</v>
      </c>
      <c r="B14" s="10">
        <f>SUM(B11:B12:B13)</f>
        <v>15661.639999999998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BAD9F-7431-4473-918E-A0492AAD8751}">
  <dimension ref="A1:B14"/>
  <sheetViews>
    <sheetView workbookViewId="0">
      <selection activeCell="B14" sqref="B14"/>
    </sheetView>
  </sheetViews>
  <sheetFormatPr defaultRowHeight="15" x14ac:dyDescent="0.25"/>
  <cols>
    <col min="1" max="1" width="45.28515625" bestFit="1" customWidth="1"/>
    <col min="2" max="2" width="10.85546875" bestFit="1" customWidth="1"/>
  </cols>
  <sheetData>
    <row r="1" spans="1:2" x14ac:dyDescent="0.25">
      <c r="A1" s="5" t="s">
        <v>48</v>
      </c>
    </row>
    <row r="3" spans="1:2" x14ac:dyDescent="0.25">
      <c r="A3" s="6"/>
    </row>
    <row r="4" spans="1:2" x14ac:dyDescent="0.25">
      <c r="A4" s="6" t="s">
        <v>189</v>
      </c>
      <c r="B4" s="7">
        <v>14260.51</v>
      </c>
    </row>
    <row r="6" spans="1:2" x14ac:dyDescent="0.25">
      <c r="A6" s="6" t="s">
        <v>49</v>
      </c>
      <c r="B6" s="8">
        <v>0</v>
      </c>
    </row>
    <row r="7" spans="1:2" x14ac:dyDescent="0.25">
      <c r="A7" s="6" t="s">
        <v>50</v>
      </c>
      <c r="B7" s="8"/>
    </row>
    <row r="9" spans="1:2" x14ac:dyDescent="0.25">
      <c r="A9" s="6" t="s">
        <v>51</v>
      </c>
      <c r="B9" s="7">
        <f>SUM(B4:B6:B7)</f>
        <v>14260.51</v>
      </c>
    </row>
    <row r="11" spans="1:2" x14ac:dyDescent="0.25">
      <c r="A11" s="6" t="s">
        <v>53</v>
      </c>
      <c r="B11" s="7">
        <v>15155.91</v>
      </c>
    </row>
    <row r="12" spans="1:2" x14ac:dyDescent="0.25">
      <c r="A12" s="5" t="s">
        <v>190</v>
      </c>
      <c r="B12" s="7">
        <v>13757.9</v>
      </c>
    </row>
    <row r="13" spans="1:2" x14ac:dyDescent="0.25">
      <c r="A13" s="5" t="s">
        <v>191</v>
      </c>
      <c r="B13" s="37">
        <v>-14653.3</v>
      </c>
    </row>
    <row r="14" spans="1:2" x14ac:dyDescent="0.25">
      <c r="A14" s="6" t="s">
        <v>52</v>
      </c>
      <c r="B14" s="10">
        <f>SUM(B11:B12:B13)</f>
        <v>14260.509999999998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1E9B-6637-430F-8369-92F8282D0162}">
  <dimension ref="A1:M10"/>
  <sheetViews>
    <sheetView workbookViewId="0">
      <selection activeCell="B17" sqref="B17"/>
    </sheetView>
  </sheetViews>
  <sheetFormatPr defaultRowHeight="15" x14ac:dyDescent="0.25"/>
  <cols>
    <col min="3" max="3" width="21.7109375" bestFit="1" customWidth="1"/>
    <col min="4" max="4" width="28.85546875" bestFit="1" customWidth="1"/>
  </cols>
  <sheetData>
    <row r="1" spans="1:13" x14ac:dyDescent="0.25">
      <c r="A1" s="32" t="s">
        <v>93</v>
      </c>
      <c r="B1" s="32"/>
      <c r="C1" s="32" t="s">
        <v>19</v>
      </c>
      <c r="D1" s="33" t="s">
        <v>94</v>
      </c>
      <c r="E1" s="32">
        <v>237.63</v>
      </c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2" t="s">
        <v>93</v>
      </c>
      <c r="B2" s="32"/>
      <c r="C2" s="32" t="s">
        <v>19</v>
      </c>
      <c r="D2" s="33" t="s">
        <v>96</v>
      </c>
      <c r="E2" s="32">
        <v>13.33</v>
      </c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32" t="s">
        <v>93</v>
      </c>
      <c r="B3" s="32"/>
      <c r="C3" s="32" t="s">
        <v>19</v>
      </c>
      <c r="D3" s="33" t="s">
        <v>141</v>
      </c>
      <c r="E3" s="32">
        <v>3.1</v>
      </c>
      <c r="F3" s="32"/>
      <c r="G3" s="32"/>
      <c r="H3" s="34"/>
      <c r="I3" s="32"/>
      <c r="J3" s="32"/>
      <c r="K3" s="32"/>
      <c r="L3" s="32"/>
      <c r="M3" s="32"/>
    </row>
    <row r="4" spans="1:13" x14ac:dyDescent="0.25">
      <c r="A4" s="32" t="s">
        <v>140</v>
      </c>
      <c r="B4" s="32"/>
      <c r="C4" s="32" t="s">
        <v>46</v>
      </c>
      <c r="D4" s="33" t="s">
        <v>142</v>
      </c>
      <c r="E4" s="32">
        <v>57.02</v>
      </c>
      <c r="F4" s="32"/>
      <c r="G4" s="32"/>
      <c r="H4" s="32"/>
      <c r="I4" s="32"/>
      <c r="J4" s="32"/>
      <c r="K4" s="32"/>
      <c r="L4" s="32"/>
      <c r="M4" s="32"/>
    </row>
    <row r="5" spans="1:13" x14ac:dyDescent="0.25">
      <c r="A5" s="32" t="s">
        <v>140</v>
      </c>
      <c r="B5" s="32"/>
      <c r="C5" s="32" t="s">
        <v>143</v>
      </c>
      <c r="D5" s="33" t="s">
        <v>144</v>
      </c>
      <c r="E5" s="32">
        <v>144</v>
      </c>
      <c r="F5" s="32"/>
      <c r="G5" s="32">
        <v>24</v>
      </c>
      <c r="H5" s="32"/>
      <c r="I5" s="32"/>
      <c r="J5" s="32"/>
      <c r="K5" s="32"/>
      <c r="L5" s="32"/>
      <c r="M5" s="32"/>
    </row>
    <row r="6" spans="1:13" x14ac:dyDescent="0.25">
      <c r="A6" s="32" t="s">
        <v>145</v>
      </c>
      <c r="B6" s="32"/>
      <c r="C6" s="32" t="s">
        <v>32</v>
      </c>
      <c r="D6" s="33" t="s">
        <v>146</v>
      </c>
      <c r="E6" s="32">
        <v>177.99</v>
      </c>
      <c r="F6" s="32"/>
      <c r="G6" s="32"/>
      <c r="H6" s="32"/>
      <c r="I6" s="32"/>
      <c r="J6" s="32"/>
      <c r="K6" s="32"/>
      <c r="L6" s="32"/>
      <c r="M6" s="32"/>
    </row>
    <row r="7" spans="1:13" x14ac:dyDescent="0.25">
      <c r="A7" s="32" t="s">
        <v>150</v>
      </c>
      <c r="B7" s="32"/>
      <c r="C7" s="32" t="s">
        <v>19</v>
      </c>
      <c r="D7" s="33" t="s">
        <v>139</v>
      </c>
      <c r="E7" s="32">
        <v>39.99</v>
      </c>
      <c r="F7" s="32"/>
    </row>
    <row r="8" spans="1:13" x14ac:dyDescent="0.25">
      <c r="A8" s="32" t="s">
        <v>150</v>
      </c>
      <c r="B8" s="32"/>
      <c r="C8" s="32" t="s">
        <v>63</v>
      </c>
      <c r="D8" s="33" t="s">
        <v>97</v>
      </c>
      <c r="E8" s="32">
        <v>158.4</v>
      </c>
      <c r="F8" s="32"/>
      <c r="G8">
        <v>26.4</v>
      </c>
    </row>
    <row r="9" spans="1:13" x14ac:dyDescent="0.25">
      <c r="A9" s="32" t="s">
        <v>150</v>
      </c>
      <c r="B9" s="32"/>
      <c r="C9" s="32" t="s">
        <v>19</v>
      </c>
      <c r="D9" s="33" t="s">
        <v>148</v>
      </c>
      <c r="E9" s="32">
        <v>237.43</v>
      </c>
      <c r="F9" s="32"/>
    </row>
    <row r="10" spans="1:13" x14ac:dyDescent="0.25">
      <c r="A10" s="32" t="s">
        <v>150</v>
      </c>
      <c r="B10" s="32"/>
      <c r="C10" s="32" t="s">
        <v>42</v>
      </c>
      <c r="D10" s="33" t="s">
        <v>149</v>
      </c>
      <c r="E10" s="32">
        <v>282.86</v>
      </c>
      <c r="F10" s="32"/>
      <c r="G10">
        <v>47.14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Expenditure</vt:lpstr>
      <vt:lpstr>Variance</vt:lpstr>
      <vt:lpstr>Income</vt:lpstr>
      <vt:lpstr>July 2023</vt:lpstr>
      <vt:lpstr>September 2023</vt:lpstr>
      <vt:lpstr>October 2023</vt:lpstr>
      <vt:lpstr>December 2023</vt:lpstr>
      <vt:lpstr>February 2024</vt:lpstr>
      <vt:lpstr>March 2024</vt:lpstr>
      <vt:lpstr>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ashurstclerk</dc:creator>
  <cp:lastModifiedBy>Emily Simpson</cp:lastModifiedBy>
  <dcterms:created xsi:type="dcterms:W3CDTF">2023-04-20T08:19:32Z</dcterms:created>
  <dcterms:modified xsi:type="dcterms:W3CDTF">2024-05-28T13:03:19Z</dcterms:modified>
</cp:coreProperties>
</file>