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hurstpc-my.sharepoint.com/personal/clerk_ashurstpc_onmicrosoft_com/Documents/Ashurst Parish Council/Accounts &amp; Budget/Accounts 24-25/"/>
    </mc:Choice>
  </mc:AlternateContent>
  <xr:revisionPtr revIDLastSave="1342" documentId="13_ncr:1_{1E63D8DF-9C56-46D1-B86A-BF05ACC35991}" xr6:coauthVersionLast="47" xr6:coauthVersionMax="47" xr10:uidLastSave="{BE89FBF9-16F1-4F98-8102-7EE3A07E2C58}"/>
  <bookViews>
    <workbookView xWindow="-120" yWindow="-120" windowWidth="20730" windowHeight="11160" xr2:uid="{A51528D7-FD62-4EAB-B27B-4F7D2778BE0B}"/>
  </bookViews>
  <sheets>
    <sheet name="APC 24-25 Expenditure" sheetId="2" r:id="rId1"/>
    <sheet name="Income vs. expenditure" sheetId="3" r:id="rId2"/>
    <sheet name="Income" sheetId="4" r:id="rId3"/>
    <sheet name="VAT" sheetId="5" r:id="rId4"/>
    <sheet name="Bank Rec April 2024" sheetId="6" r:id="rId5"/>
    <sheet name="Bank Rec June 2024" sheetId="7" r:id="rId6"/>
    <sheet name="Bank Rec Sep 2024" sheetId="8" r:id="rId7"/>
    <sheet name="Bank Rec Nov 2024" sheetId="10" r:id="rId8"/>
    <sheet name="Bank Rec Dec 2024" sheetId="12" r:id="rId9"/>
    <sheet name="Bank Rec March 2025" sheetId="14" r:id="rId10"/>
    <sheet name="Bank Rec 31 March 2025" sheetId="15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3" l="1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" i="3"/>
  <c r="B14" i="15"/>
  <c r="B9" i="15"/>
  <c r="B14" i="14"/>
  <c r="B9" i="14"/>
  <c r="N59" i="2"/>
  <c r="M59" i="2"/>
  <c r="L59" i="2"/>
  <c r="J59" i="2"/>
  <c r="I59" i="2"/>
  <c r="H59" i="2"/>
  <c r="G59" i="2"/>
  <c r="F59" i="2"/>
  <c r="E59" i="2"/>
  <c r="B14" i="12"/>
  <c r="B9" i="12"/>
  <c r="B14" i="10"/>
  <c r="B9" i="10"/>
  <c r="D11" i="4"/>
  <c r="B14" i="8"/>
  <c r="B9" i="8"/>
  <c r="B14" i="7" l="1"/>
  <c r="B9" i="7"/>
  <c r="B14" i="6" l="1"/>
  <c r="B9" i="6"/>
  <c r="O26" i="3" l="1"/>
  <c r="K59" i="2" l="1"/>
</calcChain>
</file>

<file path=xl/sharedStrings.xml><?xml version="1.0" encoding="utf-8"?>
<sst xmlns="http://schemas.openxmlformats.org/spreadsheetml/2006/main" count="350" uniqueCount="206">
  <si>
    <t>HMRC</t>
  </si>
  <si>
    <t>VAT</t>
  </si>
  <si>
    <t>Mulberry &amp; Co.</t>
  </si>
  <si>
    <t>ASHURST PARISH COUNCIL</t>
  </si>
  <si>
    <t xml:space="preserve">Cash Book </t>
  </si>
  <si>
    <t>Date</t>
  </si>
  <si>
    <t xml:space="preserve">Payee </t>
  </si>
  <si>
    <t>Description</t>
  </si>
  <si>
    <t xml:space="preserve">Grants </t>
  </si>
  <si>
    <t>General, admin &amp; insurance</t>
  </si>
  <si>
    <t>PWLB</t>
  </si>
  <si>
    <t>Sec 137 (including youth) - from 2/11 = GPC</t>
  </si>
  <si>
    <t>Subs-criptions &amp; Audit</t>
  </si>
  <si>
    <t xml:space="preserve">Total </t>
  </si>
  <si>
    <t xml:space="preserve">Signed </t>
  </si>
  <si>
    <t xml:space="preserve">Banked </t>
  </si>
  <si>
    <t>.</t>
  </si>
  <si>
    <t>Cheq no/BACS</t>
  </si>
  <si>
    <t>Expenditure 2024-25</t>
  </si>
  <si>
    <t>PWLB (Village Hall)</t>
  </si>
  <si>
    <t>Insurance (including rec)</t>
  </si>
  <si>
    <t>Village Hall Hire</t>
  </si>
  <si>
    <t>Donation for dog show (nominal)</t>
  </si>
  <si>
    <t>WSALC subscription</t>
  </si>
  <si>
    <t>HALC subscription</t>
  </si>
  <si>
    <t>Grants (rec ground)</t>
  </si>
  <si>
    <t>Grant mini bus</t>
  </si>
  <si>
    <t>Grant swimming pool</t>
  </si>
  <si>
    <t xml:space="preserve">Other grants </t>
  </si>
  <si>
    <t>Audit (internal)</t>
  </si>
  <si>
    <t>Office 365</t>
  </si>
  <si>
    <t>Internet hosting</t>
  </si>
  <si>
    <t>Admin expenses</t>
  </si>
  <si>
    <t>Clerks salary</t>
  </si>
  <si>
    <t>Courses &amp; training</t>
  </si>
  <si>
    <t>Travel allowance &amp; expenses</t>
  </si>
  <si>
    <t>Chairmans allowance</t>
  </si>
  <si>
    <t>Office allowance</t>
  </si>
  <si>
    <t>Green Initiatives</t>
  </si>
  <si>
    <t>Newsletter contribution</t>
  </si>
  <si>
    <t>Data protection (ICO)</t>
  </si>
  <si>
    <t xml:space="preserve">Bench </t>
  </si>
  <si>
    <t>BUDGET 2024-25</t>
  </si>
  <si>
    <t>Budget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</si>
  <si>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</si>
  <si>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</si>
  <si>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</si>
  <si>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</si>
  <si>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</si>
  <si>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</si>
  <si>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</si>
  <si>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</si>
  <si>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</si>
  <si>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</si>
  <si>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</si>
  <si>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</si>
  <si>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 Spent</t>
  </si>
  <si>
    <t>Total Left</t>
  </si>
  <si>
    <t>TOTAL</t>
  </si>
  <si>
    <t>Paid by</t>
  </si>
  <si>
    <t>Value</t>
  </si>
  <si>
    <t>On statement</t>
  </si>
  <si>
    <t>HDC</t>
  </si>
  <si>
    <t>Half precept</t>
  </si>
  <si>
    <t>y</t>
  </si>
  <si>
    <t>VAT refund 19-20 and 21-22</t>
  </si>
  <si>
    <t>INCOME 2024-25</t>
  </si>
  <si>
    <t>CIL money (DC/23/2042)</t>
  </si>
  <si>
    <t>TOTAL INCOME</t>
  </si>
  <si>
    <t>Invoice date</t>
  </si>
  <si>
    <t>Suppliers VAT reg no</t>
  </si>
  <si>
    <t>VAT amount</t>
  </si>
  <si>
    <t>Receiving organisation</t>
  </si>
  <si>
    <t>Brief description of goods or services</t>
  </si>
  <si>
    <t>GB899727928</t>
  </si>
  <si>
    <t>Office allowance March 2024</t>
  </si>
  <si>
    <t>Ashurst Parish Council</t>
  </si>
  <si>
    <t>Internal audit 2023-24</t>
  </si>
  <si>
    <t>E Simpson</t>
  </si>
  <si>
    <t>Salary March 2024</t>
  </si>
  <si>
    <t>Reimbursement for D-Day Flag</t>
  </si>
  <si>
    <t>Reimbursement for Yola silver annual renewal</t>
  </si>
  <si>
    <t>Reimbursement Yola information privacy</t>
  </si>
  <si>
    <t>Reimbursement Yola domain renewal</t>
  </si>
  <si>
    <t>Reimbursement Microsoft Office 365 subscription</t>
  </si>
  <si>
    <t>Salary</t>
  </si>
  <si>
    <t>Office Allowance</t>
  </si>
  <si>
    <t>WSALC Limited</t>
  </si>
  <si>
    <t>WSALC/NALC subscription 2024-25</t>
  </si>
  <si>
    <t>Salary April 2024</t>
  </si>
  <si>
    <t>Office allowance April 2024</t>
  </si>
  <si>
    <t>DD</t>
  </si>
  <si>
    <t>Quarterly tax (Jan-March 2024)</t>
  </si>
  <si>
    <t>Black and white ink cartridge &amp; paper</t>
  </si>
  <si>
    <t xml:space="preserve">Balance per bank statement </t>
  </si>
  <si>
    <t>Add: outstanding receipts</t>
  </si>
  <si>
    <t>Less: outstanding payments</t>
  </si>
  <si>
    <t xml:space="preserve">Net balances </t>
  </si>
  <si>
    <t>Net balance</t>
  </si>
  <si>
    <t>Closing balance 30th April 2024</t>
  </si>
  <si>
    <r>
      <t xml:space="preserve">Cashbook </t>
    </r>
    <r>
      <rPr>
        <sz val="10"/>
        <rFont val="Arial"/>
        <family val="2"/>
      </rPr>
      <t>(balance as of 1st April 2024)</t>
    </r>
  </si>
  <si>
    <t>Add receipts (from 1st April - 31st March 2025)</t>
  </si>
  <si>
    <t>25.4.24</t>
  </si>
  <si>
    <t>2.4.24</t>
  </si>
  <si>
    <t>29.4.24</t>
  </si>
  <si>
    <t>2.5.24</t>
  </si>
  <si>
    <t>Closing balance 30th June 2024</t>
  </si>
  <si>
    <t>Less payments (from 1st April - 31st March 2025)</t>
  </si>
  <si>
    <t>17.5.24</t>
  </si>
  <si>
    <t>9.5.24</t>
  </si>
  <si>
    <t>17.5.4</t>
  </si>
  <si>
    <t>4.7.24</t>
  </si>
  <si>
    <t>Clear Insurance Ltd</t>
  </si>
  <si>
    <t>Insurance Premium 2024-25</t>
  </si>
  <si>
    <t>Salary June 2024</t>
  </si>
  <si>
    <t>Office Allowance June 2024</t>
  </si>
  <si>
    <t>Salary May 2024</t>
  </si>
  <si>
    <t>Office Allowance May 2024</t>
  </si>
  <si>
    <t>Difference of £33.08 - looks like I paid myself twice for ink; will pay back and next month should reconcile!</t>
  </si>
  <si>
    <t>ICO</t>
  </si>
  <si>
    <t>Information Commission Officer</t>
  </si>
  <si>
    <t>10.7.24</t>
  </si>
  <si>
    <t>25.7.24</t>
  </si>
  <si>
    <t>Quarterly tax (April-June 2024)</t>
  </si>
  <si>
    <t>Salary July 2024</t>
  </si>
  <si>
    <t>Office Allowance July 2024</t>
  </si>
  <si>
    <t>14.8.24</t>
  </si>
  <si>
    <t>Air Ambulance Charity</t>
  </si>
  <si>
    <t>Grant</t>
  </si>
  <si>
    <t>2.9.24</t>
  </si>
  <si>
    <t>Loan repayment</t>
  </si>
  <si>
    <t>9.9.24</t>
  </si>
  <si>
    <t>Salary August 2024</t>
  </si>
  <si>
    <t>Office Allowance September 2024</t>
  </si>
  <si>
    <t>13.9.24</t>
  </si>
  <si>
    <t>E Simspon</t>
  </si>
  <si>
    <t>Duplicate payment for ink</t>
  </si>
  <si>
    <t>18.9.24</t>
  </si>
  <si>
    <t>G E Paul</t>
  </si>
  <si>
    <t>Rec Ground site visit, survey &amp; plans</t>
  </si>
  <si>
    <t>Closing balance 18th September 2024</t>
  </si>
  <si>
    <t>ERROR ink cartridge and paper - duplicate payment (since paid back)</t>
  </si>
  <si>
    <t>Internal audit 2024-25</t>
  </si>
  <si>
    <t>Site visit and plans for a new pavillion</t>
  </si>
  <si>
    <t>30.09.24</t>
  </si>
  <si>
    <t>14.10.24</t>
  </si>
  <si>
    <t>Salary September 2024</t>
  </si>
  <si>
    <t>Office Allowance August 2024</t>
  </si>
  <si>
    <t>Steyning First Responders</t>
  </si>
  <si>
    <t>24.10.24</t>
  </si>
  <si>
    <t>Quarterly tax (July-September 2024)</t>
  </si>
  <si>
    <t>4.11.24</t>
  </si>
  <si>
    <t>Salary October 2024</t>
  </si>
  <si>
    <t>Office Allowance October 2024</t>
  </si>
  <si>
    <t>Closing balance 8th November 2024</t>
  </si>
  <si>
    <t>25.11.24</t>
  </si>
  <si>
    <t>Ashurst Church</t>
  </si>
  <si>
    <t>Backdated pay to April 1 2024</t>
  </si>
  <si>
    <t>17.12.24</t>
  </si>
  <si>
    <t>Salary November 2024</t>
  </si>
  <si>
    <t>Office Allowance November 2024</t>
  </si>
  <si>
    <t>Closing balance 31st December 2024</t>
  </si>
  <si>
    <t>Sussexy Wildlife Trust</t>
  </si>
  <si>
    <t>Salary December 2024</t>
  </si>
  <si>
    <t>Salary January 2025</t>
  </si>
  <si>
    <t>Office Allowance January 2025</t>
  </si>
  <si>
    <t>6.01.25</t>
  </si>
  <si>
    <t>Office Allowance December 2024</t>
  </si>
  <si>
    <t>8.01.25</t>
  </si>
  <si>
    <t>Community Minibus</t>
  </si>
  <si>
    <t>Biodiversity report</t>
  </si>
  <si>
    <t>23.01.25</t>
  </si>
  <si>
    <t>Quarterly tax (October - December 2024)</t>
  </si>
  <si>
    <t>30.01.25</t>
  </si>
  <si>
    <t>S Fischel</t>
  </si>
  <si>
    <t>Reimbursement for rec ground bench</t>
  </si>
  <si>
    <t>10.02.25</t>
  </si>
  <si>
    <t xml:space="preserve">Office allowance </t>
  </si>
  <si>
    <t>3.03.25</t>
  </si>
  <si>
    <t>18.3.25</t>
  </si>
  <si>
    <t>Lloyds</t>
  </si>
  <si>
    <t>Service charge</t>
  </si>
  <si>
    <t>Salary February 2025</t>
  </si>
  <si>
    <t>Salary March 2025</t>
  </si>
  <si>
    <t>Closing balance 20th March 2025</t>
  </si>
  <si>
    <t>Closing balance 31st March 2025</t>
  </si>
  <si>
    <t>28.3.24</t>
  </si>
  <si>
    <t>Purchase of a flag</t>
  </si>
  <si>
    <t>Purchase of ink cartridges</t>
  </si>
  <si>
    <t>Microsoft 365 subsription</t>
  </si>
  <si>
    <t>25.3.24</t>
  </si>
  <si>
    <t>Internal audit services</t>
  </si>
  <si>
    <t>30.4.25</t>
  </si>
  <si>
    <t>Biodiversity report from Sussex Wildlife Trust</t>
  </si>
  <si>
    <t>3.12.24</t>
  </si>
  <si>
    <t>2.12.24</t>
  </si>
  <si>
    <t>Purchase of a new bench</t>
  </si>
  <si>
    <t>TOTAL = 498.26</t>
  </si>
  <si>
    <t>premium higher than expected</t>
  </si>
  <si>
    <t>Balance of grant not yet transferred to rec Ground charity</t>
  </si>
  <si>
    <t>Decided to grant £50 more to air ambulance and not to donate to swimming pool</t>
  </si>
  <si>
    <t>Decided not to give grant</t>
  </si>
  <si>
    <t>Unexpected increase to previous year</t>
  </si>
  <si>
    <t>[ of which is PAYE (tax) ]</t>
  </si>
  <si>
    <t>Increased expenditure of £150 due to March 2024 salary being paid into this financial year instead of last year's</t>
  </si>
  <si>
    <t>As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</si>
</sst>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[$£-809]* #,##0.00_-;\-[$£-809]* #,##0.00_-;_-[$£-809]* &quot;-&quot;??_-;_-@_-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b/>
      <u/>
      <sz val="11"/>
      <color rgb="FFFF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color theme="1"/>
      <name val="Aptos Narrow"/>
      <family val="2"/>
      <scheme val="minor"/>
    </font>
    <font>
      <sz val="12"/>
      <color theme="1"/>
      <name val="Aptos"/>
      <family val="2"/>
    </font>
    <font>
      <b/>
      <sz val="11"/>
      <name val="Calibri"/>
      <family val="2"/>
    </font>
    <font>
      <sz val="11"/>
      <color rgb="FFFF0000"/>
      <name val="Aptos Narrow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164" fontId="2" fillId="0" borderId="0" xfId="0" applyNumberFormat="1" applyFont="1"/>
    <xf numFmtId="164" fontId="0" fillId="0" borderId="0" xfId="0" applyNumberFormat="1"/>
    <xf numFmtId="164" fontId="3" fillId="0" borderId="0" xfId="0" applyNumberFormat="1" applyFont="1"/>
    <xf numFmtId="164" fontId="0" fillId="0" borderId="0" xfId="0" applyNumberFormat="1" applyAlignment="1">
      <alignment horizontal="center"/>
    </xf>
    <xf numFmtId="164" fontId="4" fillId="0" borderId="0" xfId="0" applyNumberFormat="1" applyFont="1"/>
    <xf numFmtId="164" fontId="5" fillId="0" borderId="0" xfId="0" applyNumberFormat="1" applyFont="1"/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horizontal="center" wrapText="1"/>
    </xf>
    <xf numFmtId="0" fontId="5" fillId="0" borderId="0" xfId="0" applyFont="1"/>
    <xf numFmtId="164" fontId="0" fillId="0" borderId="0" xfId="1" applyNumberFormat="1" applyFont="1" applyFill="1"/>
    <xf numFmtId="164" fontId="1" fillId="0" borderId="0" xfId="1" applyNumberFormat="1" applyFill="1" applyAlignment="1">
      <alignment horizontal="center"/>
    </xf>
    <xf numFmtId="164" fontId="7" fillId="0" borderId="0" xfId="0" applyNumberFormat="1" applyFont="1"/>
    <xf numFmtId="164" fontId="0" fillId="0" borderId="0" xfId="0" applyNumberFormat="1" applyAlignment="1">
      <alignment horizontal="right"/>
    </xf>
    <xf numFmtId="164" fontId="5" fillId="0" borderId="0" xfId="1" applyNumberFormat="1" applyFont="1" applyFill="1"/>
    <xf numFmtId="0" fontId="6" fillId="0" borderId="0" xfId="0" applyFont="1"/>
    <xf numFmtId="0" fontId="8" fillId="0" borderId="0" xfId="0" applyFont="1"/>
    <xf numFmtId="2" fontId="0" fillId="0" borderId="0" xfId="0" applyNumberFormat="1"/>
    <xf numFmtId="2" fontId="6" fillId="0" borderId="0" xfId="0" applyNumberFormat="1" applyFont="1"/>
    <xf numFmtId="2" fontId="0" fillId="0" borderId="0" xfId="0" applyNumberFormat="1" applyAlignment="1">
      <alignment horizontal="right"/>
    </xf>
    <xf numFmtId="0" fontId="2" fillId="0" borderId="0" xfId="0" applyFont="1"/>
    <xf numFmtId="14" fontId="0" fillId="0" borderId="0" xfId="0" applyNumberFormat="1"/>
    <xf numFmtId="14" fontId="6" fillId="0" borderId="0" xfId="0" applyNumberFormat="1" applyFo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2" fontId="5" fillId="0" borderId="0" xfId="0" applyNumberFormat="1" applyFont="1"/>
    <xf numFmtId="164" fontId="0" fillId="2" borderId="0" xfId="0" applyNumberFormat="1" applyFill="1"/>
    <xf numFmtId="0" fontId="9" fillId="0" borderId="0" xfId="0" applyFont="1"/>
    <xf numFmtId="0" fontId="0" fillId="2" borderId="0" xfId="0" applyFill="1"/>
    <xf numFmtId="164" fontId="6" fillId="3" borderId="0" xfId="0" applyNumberFormat="1" applyFont="1" applyFill="1" applyAlignment="1">
      <alignment horizontal="right"/>
    </xf>
    <xf numFmtId="0" fontId="5" fillId="3" borderId="0" xfId="0" applyFont="1" applyFill="1"/>
    <xf numFmtId="164" fontId="10" fillId="3" borderId="0" xfId="0" applyNumberFormat="1" applyFont="1" applyFill="1" applyAlignment="1">
      <alignment horizontal="left" vertical="center" wrapText="1"/>
    </xf>
    <xf numFmtId="164" fontId="7" fillId="3" borderId="0" xfId="0" applyNumberFormat="1" applyFont="1" applyFill="1" applyAlignment="1">
      <alignment horizontal="left" vertical="center" wrapText="1"/>
    </xf>
    <xf numFmtId="164" fontId="0" fillId="3" borderId="0" xfId="1" applyNumberFormat="1" applyFont="1" applyFill="1"/>
    <xf numFmtId="164" fontId="0" fillId="3" borderId="0" xfId="0" applyNumberFormat="1" applyFill="1"/>
    <xf numFmtId="164" fontId="1" fillId="3" borderId="0" xfId="1" applyNumberFormat="1" applyFill="1" applyBorder="1" applyAlignment="1">
      <alignment horizontal="center"/>
    </xf>
    <xf numFmtId="164" fontId="1" fillId="3" borderId="0" xfId="1" applyNumberFormat="1" applyFill="1" applyAlignment="1">
      <alignment horizontal="center"/>
    </xf>
    <xf numFmtId="0" fontId="0" fillId="3" borderId="0" xfId="0" applyFill="1"/>
    <xf numFmtId="164" fontId="10" fillId="3" borderId="0" xfId="0" applyNumberFormat="1" applyFont="1" applyFill="1" applyAlignment="1">
      <alignment horizontal="left"/>
    </xf>
    <xf numFmtId="164" fontId="7" fillId="3" borderId="0" xfId="0" applyNumberFormat="1" applyFont="1" applyFill="1"/>
    <xf numFmtId="164" fontId="6" fillId="3" borderId="0" xfId="0" applyNumberFormat="1" applyFont="1" applyFill="1"/>
    <xf numFmtId="0" fontId="6" fillId="3" borderId="0" xfId="0" applyFont="1" applyFill="1" applyAlignment="1">
      <alignment wrapText="1"/>
    </xf>
    <xf numFmtId="164" fontId="5" fillId="3" borderId="0" xfId="0" applyNumberFormat="1" applyFont="1" applyFill="1" applyAlignment="1">
      <alignment wrapText="1"/>
    </xf>
    <xf numFmtId="164" fontId="6" fillId="3" borderId="0" xfId="0" applyNumberFormat="1" applyFont="1" applyFill="1" applyAlignment="1">
      <alignment wrapText="1"/>
    </xf>
    <xf numFmtId="164" fontId="5" fillId="3" borderId="0" xfId="0" applyNumberFormat="1" applyFont="1" applyFill="1" applyAlignment="1">
      <alignment horizontal="center" wrapText="1"/>
    </xf>
    <xf numFmtId="164" fontId="7" fillId="3" borderId="0" xfId="0" applyNumberFormat="1" applyFont="1" applyFill="1" applyAlignment="1">
      <alignment vertical="center" wrapText="1"/>
    </xf>
    <xf numFmtId="164" fontId="6" fillId="3" borderId="0" xfId="1" applyNumberFormat="1" applyFont="1" applyFill="1"/>
    <xf numFmtId="164" fontId="7" fillId="3" borderId="0" xfId="0" applyNumberFormat="1" applyFont="1" applyFill="1" applyAlignment="1">
      <alignment horizontal="center" vertical="center" wrapText="1"/>
    </xf>
    <xf numFmtId="164" fontId="0" fillId="3" borderId="0" xfId="1" applyNumberFormat="1" applyFont="1" applyFill="1" applyAlignment="1">
      <alignment horizontal="center"/>
    </xf>
    <xf numFmtId="164" fontId="10" fillId="3" borderId="0" xfId="0" applyNumberFormat="1" applyFont="1" applyFill="1" applyAlignment="1">
      <alignment vertical="center" wrapText="1"/>
    </xf>
    <xf numFmtId="164" fontId="1" fillId="3" borderId="0" xfId="1" applyNumberFormat="1" applyFill="1" applyAlignment="1">
      <alignment horizontal="center" vertical="top"/>
    </xf>
    <xf numFmtId="164" fontId="0" fillId="3" borderId="0" xfId="0" applyNumberFormat="1" applyFill="1" applyAlignment="1">
      <alignment horizontal="right"/>
    </xf>
    <xf numFmtId="164" fontId="10" fillId="3" borderId="0" xfId="0" applyNumberFormat="1" applyFont="1" applyFill="1"/>
    <xf numFmtId="164" fontId="6" fillId="3" borderId="0" xfId="0" applyNumberFormat="1" applyFont="1" applyFill="1" applyAlignment="1">
      <alignment horizontal="center"/>
    </xf>
    <xf numFmtId="164" fontId="6" fillId="3" borderId="0" xfId="1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justify" vertical="center" wrapText="1"/>
    </xf>
    <xf numFmtId="0" fontId="10" fillId="3" borderId="0" xfId="0" applyFont="1" applyFill="1"/>
    <xf numFmtId="0" fontId="12" fillId="0" borderId="0" xfId="0" applyFont="1"/>
    <xf numFmtId="0" fontId="6" fillId="3" borderId="0" xfId="0" applyFont="1" applyFill="1"/>
    <xf numFmtId="0" fontId="11" fillId="3" borderId="0" xfId="0" applyFont="1" applyFill="1"/>
    <xf numFmtId="0" fontId="0" fillId="3" borderId="0" xfId="0" applyFill="1" applyBorder="1"/>
    <xf numFmtId="0" fontId="1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097EC-023A-4FEF-8B28-A26AF939B186}">
  <dimension ref="A1:CI59"/>
  <sheetViews>
    <sheetView tabSelected="1" workbookViewId="0">
      <selection activeCell="E1" sqref="E1"/>
    </sheetView>
  </sheetViews>
  <sheetFormatPr defaultRowHeight="15" x14ac:dyDescent="0.25"/>
  <cols>
    <col min="3" max="3" width="25.42578125" bestFit="1" customWidth="1"/>
    <col min="4" max="4" width="35.140625" bestFit="1" customWidth="1"/>
    <col min="5" max="5" width="35.85546875" bestFit="1" customWidth="1"/>
    <col min="6" max="7" width="9" bestFit="1" customWidth="1"/>
    <col min="9" max="10" width="10.5703125" bestFit="1" customWidth="1"/>
    <col min="14" max="14" width="11.28515625" bestFit="1" customWidth="1"/>
  </cols>
  <sheetData>
    <row r="1" spans="1:87" ht="20.25" x14ac:dyDescent="0.3">
      <c r="A1" s="1" t="s">
        <v>3</v>
      </c>
      <c r="C1" s="2"/>
      <c r="D1" s="2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4"/>
    </row>
    <row r="2" spans="1:87" ht="15.75" x14ac:dyDescent="0.25">
      <c r="A2" s="5" t="s">
        <v>4</v>
      </c>
      <c r="C2" s="5" t="s">
        <v>18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</row>
    <row r="3" spans="1:87" x14ac:dyDescent="0.25">
      <c r="A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4"/>
    </row>
    <row r="4" spans="1:87" ht="77.25" x14ac:dyDescent="0.25">
      <c r="A4" s="6" t="s">
        <v>5</v>
      </c>
      <c r="B4" s="7" t="s">
        <v>17</v>
      </c>
      <c r="C4" s="8" t="s">
        <v>6</v>
      </c>
      <c r="D4" s="8" t="s">
        <v>7</v>
      </c>
      <c r="E4" s="8" t="s">
        <v>85</v>
      </c>
      <c r="F4" s="8" t="s">
        <v>86</v>
      </c>
      <c r="G4" s="8" t="s">
        <v>0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</v>
      </c>
      <c r="N4" s="8" t="s">
        <v>13</v>
      </c>
      <c r="O4" s="8" t="s">
        <v>14</v>
      </c>
      <c r="P4" s="9" t="s">
        <v>15</v>
      </c>
    </row>
    <row r="5" spans="1:87" s="30" customFormat="1" x14ac:dyDescent="0.25">
      <c r="A5" s="31" t="s">
        <v>103</v>
      </c>
      <c r="B5" s="32"/>
      <c r="C5" s="33" t="s">
        <v>78</v>
      </c>
      <c r="D5" s="34" t="s">
        <v>80</v>
      </c>
      <c r="E5" s="35"/>
      <c r="F5" s="35"/>
      <c r="G5" s="35"/>
      <c r="H5" s="35"/>
      <c r="I5" s="35">
        <v>24</v>
      </c>
      <c r="J5" s="35"/>
      <c r="K5" s="35"/>
      <c r="L5" s="36"/>
      <c r="M5" s="36">
        <v>4.8</v>
      </c>
      <c r="N5" s="36">
        <v>28.8</v>
      </c>
      <c r="O5" s="37"/>
      <c r="P5" s="38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</row>
    <row r="6" spans="1:87" s="30" customFormat="1" x14ac:dyDescent="0.25">
      <c r="A6" s="31" t="s">
        <v>103</v>
      </c>
      <c r="B6" s="32"/>
      <c r="C6" s="40" t="s">
        <v>78</v>
      </c>
      <c r="D6" s="41" t="s">
        <v>79</v>
      </c>
      <c r="E6" s="35">
        <v>254.9</v>
      </c>
      <c r="F6" s="35"/>
      <c r="G6" s="35"/>
      <c r="H6" s="35"/>
      <c r="I6" s="35"/>
      <c r="J6" s="35"/>
      <c r="K6" s="35"/>
      <c r="L6" s="35"/>
      <c r="M6" s="35"/>
      <c r="N6" s="36">
        <v>254.9</v>
      </c>
      <c r="O6" s="37"/>
      <c r="P6" s="38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</row>
    <row r="7" spans="1:87" s="30" customFormat="1" x14ac:dyDescent="0.25">
      <c r="A7" s="31" t="s">
        <v>103</v>
      </c>
      <c r="B7" s="32"/>
      <c r="C7" s="40" t="s">
        <v>78</v>
      </c>
      <c r="D7" s="41" t="s">
        <v>75</v>
      </c>
      <c r="E7" s="36"/>
      <c r="F7" s="36">
        <v>13.33</v>
      </c>
      <c r="G7" s="36"/>
      <c r="H7" s="35"/>
      <c r="I7" s="35"/>
      <c r="J7" s="35"/>
      <c r="K7" s="35"/>
      <c r="L7" s="35"/>
      <c r="M7" s="35"/>
      <c r="N7" s="36">
        <v>13.33</v>
      </c>
      <c r="O7" s="37"/>
      <c r="P7" s="38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</row>
    <row r="8" spans="1:87" s="30" customFormat="1" x14ac:dyDescent="0.25">
      <c r="A8" s="42" t="s">
        <v>102</v>
      </c>
      <c r="B8" s="43" t="s">
        <v>91</v>
      </c>
      <c r="C8" s="44" t="s">
        <v>0</v>
      </c>
      <c r="D8" s="45" t="s">
        <v>92</v>
      </c>
      <c r="E8" s="44"/>
      <c r="F8" s="44"/>
      <c r="G8" s="45">
        <v>191</v>
      </c>
      <c r="H8" s="44"/>
      <c r="I8" s="44"/>
      <c r="J8" s="44"/>
      <c r="K8" s="44"/>
      <c r="L8" s="44"/>
      <c r="M8" s="44"/>
      <c r="N8" s="45">
        <v>191</v>
      </c>
      <c r="O8" s="44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</row>
    <row r="9" spans="1:87" s="30" customFormat="1" x14ac:dyDescent="0.25">
      <c r="A9" s="31" t="s">
        <v>109</v>
      </c>
      <c r="B9" s="32"/>
      <c r="C9" s="33" t="s">
        <v>78</v>
      </c>
      <c r="D9" s="47" t="s">
        <v>89</v>
      </c>
      <c r="E9" s="35">
        <v>254.9</v>
      </c>
      <c r="F9" s="35"/>
      <c r="G9" s="35"/>
      <c r="H9" s="35"/>
      <c r="I9" s="35"/>
      <c r="J9" s="35"/>
      <c r="K9" s="35"/>
      <c r="L9" s="35"/>
      <c r="M9" s="35"/>
      <c r="N9" s="36">
        <v>254.9</v>
      </c>
      <c r="O9" s="37"/>
      <c r="P9" s="38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</row>
    <row r="10" spans="1:87" s="30" customFormat="1" x14ac:dyDescent="0.25">
      <c r="A10" s="31" t="s">
        <v>109</v>
      </c>
      <c r="B10" s="32"/>
      <c r="C10" s="33" t="s">
        <v>78</v>
      </c>
      <c r="D10" s="47" t="s">
        <v>90</v>
      </c>
      <c r="E10" s="35"/>
      <c r="F10" s="35">
        <v>13.33</v>
      </c>
      <c r="G10" s="35"/>
      <c r="H10" s="35"/>
      <c r="I10" s="35"/>
      <c r="J10" s="35"/>
      <c r="K10" s="35"/>
      <c r="L10" s="35"/>
      <c r="M10" s="35"/>
      <c r="N10" s="36">
        <v>13.33</v>
      </c>
      <c r="O10" s="37"/>
      <c r="P10" s="38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</row>
    <row r="11" spans="1:87" s="30" customFormat="1" x14ac:dyDescent="0.25">
      <c r="A11" s="42" t="s">
        <v>109</v>
      </c>
      <c r="B11" s="43"/>
      <c r="C11" s="44" t="s">
        <v>78</v>
      </c>
      <c r="D11" s="45" t="s">
        <v>93</v>
      </c>
      <c r="E11" s="44"/>
      <c r="F11" s="44"/>
      <c r="G11" s="45"/>
      <c r="H11" s="44"/>
      <c r="I11" s="45">
        <v>27.39</v>
      </c>
      <c r="J11" s="44"/>
      <c r="K11" s="44"/>
      <c r="L11" s="44"/>
      <c r="M11" s="45">
        <v>5.49</v>
      </c>
      <c r="N11" s="45">
        <v>32.880000000000003</v>
      </c>
      <c r="O11" s="44"/>
      <c r="P11" s="46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</row>
    <row r="12" spans="1:87" s="30" customFormat="1" ht="30" x14ac:dyDescent="0.25">
      <c r="A12" s="31" t="s">
        <v>108</v>
      </c>
      <c r="B12" s="32"/>
      <c r="C12" s="33" t="s">
        <v>78</v>
      </c>
      <c r="D12" s="47" t="s">
        <v>84</v>
      </c>
      <c r="E12" s="35"/>
      <c r="F12" s="35"/>
      <c r="G12" s="35"/>
      <c r="H12" s="35"/>
      <c r="I12" s="35">
        <v>103.2</v>
      </c>
      <c r="J12" s="35"/>
      <c r="K12" s="35"/>
      <c r="L12" s="35"/>
      <c r="M12" s="35">
        <v>20.64</v>
      </c>
      <c r="N12" s="35">
        <v>123.84</v>
      </c>
      <c r="O12" s="37"/>
      <c r="P12" s="38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</row>
    <row r="13" spans="1:87" s="30" customFormat="1" ht="30" x14ac:dyDescent="0.25">
      <c r="A13" s="31" t="s">
        <v>108</v>
      </c>
      <c r="B13" s="32"/>
      <c r="C13" s="33" t="s">
        <v>78</v>
      </c>
      <c r="D13" s="47" t="s">
        <v>83</v>
      </c>
      <c r="E13" s="35"/>
      <c r="F13" s="35"/>
      <c r="G13" s="35"/>
      <c r="H13" s="35"/>
      <c r="I13" s="35">
        <v>18.95</v>
      </c>
      <c r="J13" s="35"/>
      <c r="K13" s="35"/>
      <c r="L13" s="36"/>
      <c r="M13" s="36"/>
      <c r="N13" s="36">
        <v>18.95</v>
      </c>
      <c r="O13" s="37"/>
      <c r="P13" s="38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</row>
    <row r="14" spans="1:87" s="30" customFormat="1" ht="30" x14ac:dyDescent="0.25">
      <c r="A14" s="31" t="s">
        <v>108</v>
      </c>
      <c r="B14" s="32"/>
      <c r="C14" s="33" t="s">
        <v>78</v>
      </c>
      <c r="D14" s="47" t="s">
        <v>82</v>
      </c>
      <c r="E14" s="35"/>
      <c r="F14" s="35"/>
      <c r="G14" s="35"/>
      <c r="H14" s="35"/>
      <c r="I14" s="35">
        <v>7.95</v>
      </c>
      <c r="J14" s="35"/>
      <c r="K14" s="35"/>
      <c r="L14" s="36"/>
      <c r="M14" s="36"/>
      <c r="N14" s="36">
        <v>7.95</v>
      </c>
      <c r="O14" s="37"/>
      <c r="P14" s="38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</row>
    <row r="15" spans="1:87" s="30" customFormat="1" ht="30" x14ac:dyDescent="0.25">
      <c r="A15" s="31" t="s">
        <v>110</v>
      </c>
      <c r="B15" s="32"/>
      <c r="C15" s="33" t="s">
        <v>78</v>
      </c>
      <c r="D15" s="34" t="s">
        <v>81</v>
      </c>
      <c r="E15" s="35"/>
      <c r="F15" s="35"/>
      <c r="G15" s="35"/>
      <c r="H15" s="35"/>
      <c r="I15" s="35">
        <v>119.95</v>
      </c>
      <c r="J15" s="35"/>
      <c r="K15" s="35"/>
      <c r="L15" s="36"/>
      <c r="M15" s="36"/>
      <c r="N15" s="36">
        <v>119.95</v>
      </c>
      <c r="O15" s="37"/>
      <c r="P15" s="38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</row>
    <row r="16" spans="1:87" s="30" customFormat="1" x14ac:dyDescent="0.25">
      <c r="A16" s="31" t="s">
        <v>108</v>
      </c>
      <c r="B16" s="32"/>
      <c r="C16" s="40" t="s">
        <v>2</v>
      </c>
      <c r="D16" s="41" t="s">
        <v>77</v>
      </c>
      <c r="E16" s="35"/>
      <c r="F16" s="35"/>
      <c r="G16" s="35"/>
      <c r="H16" s="48" t="s">
        <v>16</v>
      </c>
      <c r="I16" s="35"/>
      <c r="J16" s="35"/>
      <c r="K16" s="35"/>
      <c r="L16" s="35">
        <v>162.5</v>
      </c>
      <c r="M16" s="35">
        <v>32.5</v>
      </c>
      <c r="N16" s="36">
        <v>195</v>
      </c>
      <c r="O16" s="37"/>
      <c r="P16" s="38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</row>
    <row r="17" spans="1:87" s="30" customFormat="1" x14ac:dyDescent="0.25">
      <c r="A17" s="31" t="s">
        <v>108</v>
      </c>
      <c r="B17" s="32"/>
      <c r="C17" s="33" t="s">
        <v>87</v>
      </c>
      <c r="D17" s="47" t="s">
        <v>88</v>
      </c>
      <c r="E17" s="35"/>
      <c r="F17" s="35"/>
      <c r="G17" s="35"/>
      <c r="H17" s="35"/>
      <c r="I17" s="35"/>
      <c r="J17" s="35"/>
      <c r="K17" s="35"/>
      <c r="L17" s="36">
        <v>95.1</v>
      </c>
      <c r="M17" s="36">
        <v>0</v>
      </c>
      <c r="N17" s="36">
        <v>95.1</v>
      </c>
      <c r="O17" s="37"/>
      <c r="P17" s="38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</row>
    <row r="18" spans="1:87" s="30" customFormat="1" x14ac:dyDescent="0.25">
      <c r="A18" s="31" t="s">
        <v>108</v>
      </c>
      <c r="B18" s="32"/>
      <c r="C18" s="33" t="s">
        <v>78</v>
      </c>
      <c r="D18" s="47" t="s">
        <v>116</v>
      </c>
      <c r="E18" s="35">
        <v>254.7</v>
      </c>
      <c r="F18" s="35"/>
      <c r="G18" s="35"/>
      <c r="H18" s="35"/>
      <c r="I18" s="35"/>
      <c r="J18" s="35"/>
      <c r="K18" s="35"/>
      <c r="L18" s="35"/>
      <c r="M18" s="35"/>
      <c r="N18" s="36">
        <v>254.7</v>
      </c>
      <c r="O18" s="37"/>
      <c r="P18" s="38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</row>
    <row r="19" spans="1:87" s="30" customFormat="1" x14ac:dyDescent="0.25">
      <c r="A19" s="31" t="s">
        <v>108</v>
      </c>
      <c r="B19" s="32"/>
      <c r="C19" s="33" t="s">
        <v>78</v>
      </c>
      <c r="D19" s="47" t="s">
        <v>117</v>
      </c>
      <c r="E19" s="35"/>
      <c r="F19" s="35">
        <v>13.33</v>
      </c>
      <c r="G19" s="35"/>
      <c r="H19" s="35"/>
      <c r="I19" s="35"/>
      <c r="J19" s="35"/>
      <c r="K19" s="35"/>
      <c r="L19" s="36"/>
      <c r="M19" s="36"/>
      <c r="N19" s="36">
        <v>13.33</v>
      </c>
      <c r="O19" s="49"/>
      <c r="P19" s="50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</row>
    <row r="20" spans="1:87" s="30" customFormat="1" ht="30" x14ac:dyDescent="0.25">
      <c r="A20" s="31" t="s">
        <v>108</v>
      </c>
      <c r="B20" s="32"/>
      <c r="C20" s="33" t="s">
        <v>78</v>
      </c>
      <c r="D20" s="47" t="s">
        <v>141</v>
      </c>
      <c r="E20" s="35"/>
      <c r="F20" s="35"/>
      <c r="G20" s="35"/>
      <c r="H20" s="35"/>
      <c r="I20" s="35">
        <v>33.08</v>
      </c>
      <c r="J20" s="35"/>
      <c r="K20" s="35"/>
      <c r="L20" s="36"/>
      <c r="M20" s="36"/>
      <c r="N20" s="36">
        <v>33.08</v>
      </c>
      <c r="O20" s="49"/>
      <c r="P20" s="50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</row>
    <row r="21" spans="1:87" s="30" customFormat="1" x14ac:dyDescent="0.25">
      <c r="A21" s="31" t="s">
        <v>111</v>
      </c>
      <c r="B21" s="32"/>
      <c r="C21" s="51" t="s">
        <v>78</v>
      </c>
      <c r="D21" s="47" t="s">
        <v>114</v>
      </c>
      <c r="E21" s="35">
        <v>254.9</v>
      </c>
      <c r="F21" s="35"/>
      <c r="G21" s="35"/>
      <c r="H21" s="35"/>
      <c r="I21" s="35"/>
      <c r="J21" s="35"/>
      <c r="K21" s="35"/>
      <c r="L21" s="35"/>
      <c r="M21" s="35"/>
      <c r="N21" s="36">
        <v>254.9</v>
      </c>
      <c r="O21" s="49"/>
      <c r="P21" s="52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</row>
    <row r="22" spans="1:87" s="30" customFormat="1" x14ac:dyDescent="0.25">
      <c r="A22" s="36" t="s">
        <v>111</v>
      </c>
      <c r="B22" s="32"/>
      <c r="C22" s="51" t="s">
        <v>78</v>
      </c>
      <c r="D22" s="47" t="s">
        <v>115</v>
      </c>
      <c r="E22" s="35"/>
      <c r="F22" s="35">
        <v>13.33</v>
      </c>
      <c r="G22" s="35"/>
      <c r="H22" s="35"/>
      <c r="I22" s="35"/>
      <c r="J22" s="35"/>
      <c r="K22" s="35"/>
      <c r="L22" s="36"/>
      <c r="M22" s="36"/>
      <c r="N22" s="36">
        <v>13.33</v>
      </c>
      <c r="O22" s="49"/>
      <c r="P22" s="38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</row>
    <row r="23" spans="1:87" s="30" customFormat="1" x14ac:dyDescent="0.25">
      <c r="A23" s="31" t="s">
        <v>111</v>
      </c>
      <c r="B23" s="32"/>
      <c r="C23" s="51" t="s">
        <v>112</v>
      </c>
      <c r="D23" s="47" t="s">
        <v>113</v>
      </c>
      <c r="E23" s="35"/>
      <c r="F23" s="35"/>
      <c r="G23" s="35"/>
      <c r="H23" s="35"/>
      <c r="I23" s="35">
        <v>455.78</v>
      </c>
      <c r="J23" s="35"/>
      <c r="K23" s="35"/>
      <c r="L23" s="35"/>
      <c r="M23" s="35"/>
      <c r="N23" s="36">
        <v>455.78</v>
      </c>
      <c r="O23" s="49"/>
      <c r="P23" s="38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</row>
    <row r="24" spans="1:87" s="30" customFormat="1" x14ac:dyDescent="0.25">
      <c r="A24" s="31" t="s">
        <v>121</v>
      </c>
      <c r="B24" s="32"/>
      <c r="C24" s="51" t="s">
        <v>119</v>
      </c>
      <c r="D24" s="47" t="s">
        <v>120</v>
      </c>
      <c r="E24" s="35"/>
      <c r="F24" s="35"/>
      <c r="G24" s="35"/>
      <c r="H24" s="35"/>
      <c r="I24" s="35">
        <v>35</v>
      </c>
      <c r="J24" s="35"/>
      <c r="K24" s="35"/>
      <c r="L24" s="36"/>
      <c r="M24" s="36"/>
      <c r="N24" s="36">
        <v>35</v>
      </c>
      <c r="O24" s="49"/>
      <c r="P24" s="50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</row>
    <row r="25" spans="1:87" s="30" customFormat="1" x14ac:dyDescent="0.25">
      <c r="A25" s="31" t="s">
        <v>122</v>
      </c>
      <c r="B25" s="32" t="s">
        <v>91</v>
      </c>
      <c r="C25" s="51" t="s">
        <v>0</v>
      </c>
      <c r="D25" s="47" t="s">
        <v>123</v>
      </c>
      <c r="E25" s="35"/>
      <c r="F25" s="35"/>
      <c r="G25" s="35">
        <v>191</v>
      </c>
      <c r="H25" s="35"/>
      <c r="I25" s="35"/>
      <c r="J25" s="35"/>
      <c r="K25" s="35"/>
      <c r="L25" s="36"/>
      <c r="M25" s="36"/>
      <c r="N25" s="36">
        <v>191</v>
      </c>
      <c r="O25" s="49"/>
      <c r="P25" s="50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</row>
    <row r="26" spans="1:87" s="30" customFormat="1" x14ac:dyDescent="0.25">
      <c r="A26" s="31" t="s">
        <v>126</v>
      </c>
      <c r="B26" s="32"/>
      <c r="C26" s="51" t="s">
        <v>78</v>
      </c>
      <c r="D26" s="47" t="s">
        <v>124</v>
      </c>
      <c r="E26" s="35">
        <v>254.7</v>
      </c>
      <c r="F26" s="35"/>
      <c r="G26" s="35"/>
      <c r="H26" s="35"/>
      <c r="I26" s="35"/>
      <c r="J26" s="35"/>
      <c r="K26" s="35"/>
      <c r="L26" s="35"/>
      <c r="M26" s="35"/>
      <c r="N26" s="36">
        <v>254.7</v>
      </c>
      <c r="O26" s="49"/>
      <c r="P26" s="52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</row>
    <row r="27" spans="1:87" s="30" customFormat="1" x14ac:dyDescent="0.25">
      <c r="A27" s="53" t="s">
        <v>126</v>
      </c>
      <c r="B27" s="32"/>
      <c r="C27" s="54" t="s">
        <v>78</v>
      </c>
      <c r="D27" s="41" t="s">
        <v>125</v>
      </c>
      <c r="E27" s="35"/>
      <c r="F27" s="35">
        <v>13.33</v>
      </c>
      <c r="G27" s="35"/>
      <c r="H27" s="35"/>
      <c r="I27" s="35"/>
      <c r="J27" s="35"/>
      <c r="K27" s="35"/>
      <c r="L27" s="35"/>
      <c r="M27" s="35"/>
      <c r="N27" s="36">
        <v>13.33</v>
      </c>
      <c r="O27" s="49"/>
      <c r="P27" s="50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</row>
    <row r="28" spans="1:87" s="30" customFormat="1" x14ac:dyDescent="0.25">
      <c r="A28" s="53" t="s">
        <v>126</v>
      </c>
      <c r="B28" s="32"/>
      <c r="C28" s="54" t="s">
        <v>127</v>
      </c>
      <c r="D28" s="41" t="s">
        <v>128</v>
      </c>
      <c r="E28" s="35"/>
      <c r="F28" s="35"/>
      <c r="G28" s="35"/>
      <c r="H28" s="35">
        <v>150</v>
      </c>
      <c r="I28" s="35"/>
      <c r="J28" s="35"/>
      <c r="K28" s="35"/>
      <c r="L28" s="36"/>
      <c r="M28" s="36"/>
      <c r="N28" s="36">
        <v>150</v>
      </c>
      <c r="O28" s="49"/>
      <c r="P28" s="38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</row>
    <row r="29" spans="1:87" s="30" customFormat="1" x14ac:dyDescent="0.25">
      <c r="A29" s="53" t="s">
        <v>129</v>
      </c>
      <c r="B29" s="32" t="s">
        <v>91</v>
      </c>
      <c r="C29" s="54" t="s">
        <v>10</v>
      </c>
      <c r="D29" s="41" t="s">
        <v>130</v>
      </c>
      <c r="E29" s="35"/>
      <c r="F29" s="35"/>
      <c r="G29" s="35"/>
      <c r="H29" s="35"/>
      <c r="I29" s="36"/>
      <c r="J29" s="35">
        <v>1390</v>
      </c>
      <c r="K29" s="35"/>
      <c r="L29" s="35"/>
      <c r="M29" s="35"/>
      <c r="N29" s="36">
        <v>1390</v>
      </c>
      <c r="O29" s="49"/>
      <c r="P29" s="38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</row>
    <row r="30" spans="1:87" s="30" customFormat="1" x14ac:dyDescent="0.25">
      <c r="A30" s="53" t="s">
        <v>131</v>
      </c>
      <c r="B30" s="32"/>
      <c r="C30" s="54" t="s">
        <v>78</v>
      </c>
      <c r="D30" s="41" t="s">
        <v>132</v>
      </c>
      <c r="E30" s="35">
        <v>254.7</v>
      </c>
      <c r="F30" s="35"/>
      <c r="G30" s="35"/>
      <c r="H30" s="35"/>
      <c r="I30" s="35"/>
      <c r="J30" s="35"/>
      <c r="K30" s="35"/>
      <c r="L30" s="36"/>
      <c r="M30" s="36"/>
      <c r="N30" s="36">
        <v>254.7</v>
      </c>
      <c r="O30" s="49"/>
      <c r="P30" s="50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</row>
    <row r="31" spans="1:87" s="30" customFormat="1" x14ac:dyDescent="0.25">
      <c r="A31" s="53" t="s">
        <v>131</v>
      </c>
      <c r="B31" s="32"/>
      <c r="C31" s="54" t="s">
        <v>78</v>
      </c>
      <c r="D31" s="41" t="s">
        <v>147</v>
      </c>
      <c r="E31" s="35"/>
      <c r="F31" s="35">
        <v>13.33</v>
      </c>
      <c r="G31" s="35"/>
      <c r="H31" s="35"/>
      <c r="I31" s="35"/>
      <c r="J31" s="35"/>
      <c r="K31" s="35"/>
      <c r="L31" s="35"/>
      <c r="M31" s="35"/>
      <c r="N31" s="36">
        <v>13.33</v>
      </c>
      <c r="O31" s="49"/>
      <c r="P31" s="38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</row>
    <row r="32" spans="1:87" s="30" customFormat="1" x14ac:dyDescent="0.25">
      <c r="A32" s="53" t="s">
        <v>137</v>
      </c>
      <c r="B32" s="32"/>
      <c r="C32" s="54" t="s">
        <v>138</v>
      </c>
      <c r="D32" s="41" t="s">
        <v>139</v>
      </c>
      <c r="E32" s="35"/>
      <c r="F32" s="35"/>
      <c r="G32" s="35"/>
      <c r="H32" s="35"/>
      <c r="I32" s="35">
        <v>1800</v>
      </c>
      <c r="J32" s="35"/>
      <c r="K32" s="35"/>
      <c r="L32" s="35"/>
      <c r="M32" s="35">
        <v>360</v>
      </c>
      <c r="N32" s="36">
        <v>2160</v>
      </c>
      <c r="O32" s="55"/>
      <c r="P32" s="38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</row>
    <row r="33" spans="1:87" s="30" customFormat="1" x14ac:dyDescent="0.25">
      <c r="A33" s="53" t="s">
        <v>145</v>
      </c>
      <c r="B33" s="32"/>
      <c r="C33" s="54" t="s">
        <v>78</v>
      </c>
      <c r="D33" s="41" t="s">
        <v>146</v>
      </c>
      <c r="E33" s="36">
        <v>254.7</v>
      </c>
      <c r="F33" s="36"/>
      <c r="G33" s="36"/>
      <c r="H33" s="35"/>
      <c r="I33" s="35"/>
      <c r="J33" s="35"/>
      <c r="K33" s="35"/>
      <c r="L33" s="36"/>
      <c r="M33" s="36"/>
      <c r="N33" s="36">
        <v>254.7</v>
      </c>
      <c r="O33" s="56"/>
      <c r="P33" s="5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</row>
    <row r="34" spans="1:87" s="30" customFormat="1" x14ac:dyDescent="0.25">
      <c r="A34" s="53" t="s">
        <v>145</v>
      </c>
      <c r="B34" s="32"/>
      <c r="C34" s="54" t="s">
        <v>78</v>
      </c>
      <c r="D34" s="57" t="s">
        <v>133</v>
      </c>
      <c r="E34" s="35"/>
      <c r="F34" s="35">
        <v>13.33</v>
      </c>
      <c r="G34" s="35"/>
      <c r="H34" s="35"/>
      <c r="I34" s="35"/>
      <c r="J34" s="35"/>
      <c r="K34" s="35"/>
      <c r="L34" s="35"/>
      <c r="M34" s="35"/>
      <c r="N34" s="36">
        <v>13.33</v>
      </c>
      <c r="O34" s="56"/>
      <c r="P34" s="5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</row>
    <row r="35" spans="1:87" s="30" customFormat="1" x14ac:dyDescent="0.25">
      <c r="A35" s="53" t="s">
        <v>145</v>
      </c>
      <c r="B35" s="32"/>
      <c r="C35" s="54" t="s">
        <v>148</v>
      </c>
      <c r="D35" s="57" t="s">
        <v>128</v>
      </c>
      <c r="E35" s="35"/>
      <c r="F35" s="35"/>
      <c r="G35" s="35"/>
      <c r="H35" s="35">
        <v>150</v>
      </c>
      <c r="I35" s="35"/>
      <c r="J35" s="35"/>
      <c r="K35" s="35"/>
      <c r="L35" s="36"/>
      <c r="M35" s="36"/>
      <c r="N35" s="36">
        <v>150</v>
      </c>
      <c r="O35" s="56"/>
      <c r="P35" s="5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</row>
    <row r="36" spans="1:87" s="30" customFormat="1" x14ac:dyDescent="0.25">
      <c r="A36" s="53" t="s">
        <v>149</v>
      </c>
      <c r="B36" s="32"/>
      <c r="C36" s="54" t="s">
        <v>0</v>
      </c>
      <c r="D36" s="57" t="s">
        <v>150</v>
      </c>
      <c r="E36" s="35"/>
      <c r="F36" s="35"/>
      <c r="G36" s="35">
        <v>191.2</v>
      </c>
      <c r="H36" s="35"/>
      <c r="I36" s="35"/>
      <c r="J36" s="35"/>
      <c r="K36" s="35"/>
      <c r="L36" s="36"/>
      <c r="M36" s="36"/>
      <c r="N36" s="36">
        <v>191.2</v>
      </c>
      <c r="O36" s="56"/>
      <c r="P36" s="5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</row>
    <row r="37" spans="1:87" s="30" customFormat="1" x14ac:dyDescent="0.25">
      <c r="A37" s="31" t="s">
        <v>151</v>
      </c>
      <c r="B37" s="32"/>
      <c r="C37" s="58" t="s">
        <v>78</v>
      </c>
      <c r="D37" s="57" t="s">
        <v>152</v>
      </c>
      <c r="E37" s="35">
        <v>254.7</v>
      </c>
      <c r="F37" s="35"/>
      <c r="G37" s="35"/>
      <c r="H37" s="48"/>
      <c r="I37" s="35"/>
      <c r="J37" s="35"/>
      <c r="K37" s="35"/>
      <c r="L37" s="35"/>
      <c r="M37" s="35"/>
      <c r="N37" s="36">
        <v>254.7</v>
      </c>
      <c r="O37" s="55"/>
      <c r="P37" s="5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</row>
    <row r="38" spans="1:87" s="30" customFormat="1" x14ac:dyDescent="0.25">
      <c r="A38" s="53" t="s">
        <v>151</v>
      </c>
      <c r="B38" s="32"/>
      <c r="C38" s="54" t="s">
        <v>78</v>
      </c>
      <c r="D38" s="41" t="s">
        <v>153</v>
      </c>
      <c r="E38" s="36"/>
      <c r="F38" s="36">
        <v>13.33</v>
      </c>
      <c r="G38" s="36"/>
      <c r="H38" s="35"/>
      <c r="I38" s="35"/>
      <c r="J38" s="35"/>
      <c r="K38" s="35"/>
      <c r="L38" s="35"/>
      <c r="M38" s="36"/>
      <c r="N38" s="36">
        <v>13.33</v>
      </c>
      <c r="O38" s="55"/>
      <c r="P38" s="38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</row>
    <row r="39" spans="1:87" x14ac:dyDescent="0.25">
      <c r="A39" s="53" t="s">
        <v>155</v>
      </c>
      <c r="B39" s="32"/>
      <c r="C39" s="41" t="s">
        <v>156</v>
      </c>
      <c r="D39" s="41" t="s">
        <v>128</v>
      </c>
      <c r="E39" s="36"/>
      <c r="F39" s="36"/>
      <c r="G39" s="36"/>
      <c r="H39" s="35">
        <v>100</v>
      </c>
      <c r="I39" s="35"/>
      <c r="J39" s="35"/>
      <c r="K39" s="36"/>
      <c r="L39" s="36"/>
      <c r="M39" s="36"/>
      <c r="N39" s="36">
        <v>100</v>
      </c>
      <c r="O39" s="55"/>
      <c r="P39" s="38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</row>
    <row r="40" spans="1:87" x14ac:dyDescent="0.25">
      <c r="A40" s="31" t="s">
        <v>155</v>
      </c>
      <c r="B40" s="32"/>
      <c r="C40" s="41" t="s">
        <v>78</v>
      </c>
      <c r="D40" s="41" t="s">
        <v>157</v>
      </c>
      <c r="E40" s="35">
        <v>97.65</v>
      </c>
      <c r="F40" s="35"/>
      <c r="G40" s="35"/>
      <c r="H40" s="35"/>
      <c r="I40" s="35"/>
      <c r="J40" s="35"/>
      <c r="K40" s="35"/>
      <c r="L40" s="35"/>
      <c r="M40" s="35"/>
      <c r="N40" s="36">
        <v>97.65</v>
      </c>
      <c r="O40" s="50"/>
      <c r="P40" s="50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</row>
    <row r="41" spans="1:87" x14ac:dyDescent="0.25">
      <c r="A41" s="31" t="s">
        <v>155</v>
      </c>
      <c r="B41" s="32"/>
      <c r="C41" s="41" t="s">
        <v>127</v>
      </c>
      <c r="D41" s="57" t="s">
        <v>128</v>
      </c>
      <c r="E41" s="36"/>
      <c r="F41" s="36"/>
      <c r="G41" s="36"/>
      <c r="H41" s="36">
        <v>50</v>
      </c>
      <c r="I41" s="35"/>
      <c r="J41" s="35"/>
      <c r="K41" s="35"/>
      <c r="L41" s="36"/>
      <c r="M41" s="36"/>
      <c r="N41" s="36">
        <v>50</v>
      </c>
      <c r="O41" s="38"/>
      <c r="P41" s="38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</row>
    <row r="42" spans="1:87" x14ac:dyDescent="0.25">
      <c r="A42" s="31" t="s">
        <v>158</v>
      </c>
      <c r="B42" s="32"/>
      <c r="C42" s="41" t="s">
        <v>78</v>
      </c>
      <c r="D42" s="41" t="s">
        <v>159</v>
      </c>
      <c r="E42" s="35">
        <v>265.75</v>
      </c>
      <c r="F42" s="35"/>
      <c r="G42" s="35"/>
      <c r="H42" s="35"/>
      <c r="I42" s="36"/>
      <c r="J42" s="36"/>
      <c r="K42" s="36"/>
      <c r="L42" s="36"/>
      <c r="M42" s="36"/>
      <c r="N42" s="36">
        <v>265.75</v>
      </c>
      <c r="O42" s="38"/>
      <c r="P42" s="38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</row>
    <row r="43" spans="1:87" x14ac:dyDescent="0.25">
      <c r="A43" s="53" t="s">
        <v>158</v>
      </c>
      <c r="B43" s="32"/>
      <c r="C43" s="41" t="s">
        <v>78</v>
      </c>
      <c r="D43" s="41" t="s">
        <v>160</v>
      </c>
      <c r="E43" s="35"/>
      <c r="F43" s="35">
        <v>13.33</v>
      </c>
      <c r="G43" s="35"/>
      <c r="H43" s="35"/>
      <c r="I43" s="36"/>
      <c r="J43" s="36"/>
      <c r="K43" s="36"/>
      <c r="L43" s="36"/>
      <c r="M43" s="36"/>
      <c r="N43" s="36">
        <v>13.33</v>
      </c>
      <c r="O43" s="38"/>
      <c r="P43" s="38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</row>
    <row r="44" spans="1:87" x14ac:dyDescent="0.25">
      <c r="A44" s="53" t="s">
        <v>166</v>
      </c>
      <c r="B44" s="32"/>
      <c r="C44" s="41" t="s">
        <v>78</v>
      </c>
      <c r="D44" s="41" t="s">
        <v>163</v>
      </c>
      <c r="E44" s="35">
        <v>265.75</v>
      </c>
      <c r="F44" s="35"/>
      <c r="G44" s="35"/>
      <c r="H44" s="35"/>
      <c r="I44" s="36"/>
      <c r="J44" s="36"/>
      <c r="K44" s="36"/>
      <c r="L44" s="36"/>
      <c r="M44" s="36"/>
      <c r="N44" s="36">
        <v>265.75</v>
      </c>
      <c r="O44" s="38"/>
      <c r="P44" s="38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</row>
    <row r="45" spans="1:87" x14ac:dyDescent="0.25">
      <c r="A45" s="53" t="s">
        <v>166</v>
      </c>
      <c r="B45" s="32"/>
      <c r="C45" s="41" t="s">
        <v>78</v>
      </c>
      <c r="D45" s="41" t="s">
        <v>167</v>
      </c>
      <c r="E45" s="35"/>
      <c r="F45" s="35">
        <v>13.33</v>
      </c>
      <c r="G45" s="35"/>
      <c r="H45" s="35"/>
      <c r="I45" s="36"/>
      <c r="J45" s="36"/>
      <c r="K45" s="36"/>
      <c r="L45" s="36"/>
      <c r="M45" s="36"/>
      <c r="N45" s="36">
        <v>13.33</v>
      </c>
      <c r="O45" s="38"/>
      <c r="P45" s="38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</row>
    <row r="46" spans="1:87" x14ac:dyDescent="0.25">
      <c r="A46" s="53" t="s">
        <v>168</v>
      </c>
      <c r="B46" s="32"/>
      <c r="C46" s="41" t="s">
        <v>169</v>
      </c>
      <c r="D46" s="41" t="s">
        <v>128</v>
      </c>
      <c r="E46" s="35"/>
      <c r="F46" s="35"/>
      <c r="G46" s="35"/>
      <c r="H46" s="35">
        <v>100</v>
      </c>
      <c r="I46" s="36"/>
      <c r="J46" s="36"/>
      <c r="K46" s="36"/>
      <c r="L46" s="36"/>
      <c r="M46" s="36"/>
      <c r="N46" s="36">
        <v>100</v>
      </c>
      <c r="O46" s="38"/>
      <c r="P46" s="38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</row>
    <row r="47" spans="1:87" x14ac:dyDescent="0.25">
      <c r="A47" s="14" t="s">
        <v>168</v>
      </c>
      <c r="B47" s="10"/>
      <c r="C47" s="41" t="s">
        <v>78</v>
      </c>
      <c r="D47" s="13" t="s">
        <v>164</v>
      </c>
      <c r="E47" s="11">
        <v>265.75</v>
      </c>
      <c r="F47" s="11"/>
      <c r="G47" s="11"/>
      <c r="H47" s="11"/>
      <c r="I47" s="11"/>
      <c r="J47" s="11"/>
      <c r="K47" s="11"/>
      <c r="L47" s="2"/>
      <c r="M47" s="2"/>
      <c r="N47" s="36">
        <v>265.75</v>
      </c>
      <c r="O47" s="12"/>
      <c r="P47" s="12"/>
    </row>
    <row r="48" spans="1:87" x14ac:dyDescent="0.25">
      <c r="A48" s="14" t="s">
        <v>168</v>
      </c>
      <c r="B48" s="10"/>
      <c r="C48" s="41" t="s">
        <v>78</v>
      </c>
      <c r="D48" s="13" t="s">
        <v>165</v>
      </c>
      <c r="E48" s="11"/>
      <c r="F48" s="11">
        <v>13.33</v>
      </c>
      <c r="G48" s="11"/>
      <c r="H48" s="11"/>
      <c r="I48" s="11"/>
      <c r="J48" s="11"/>
      <c r="K48" s="11"/>
      <c r="L48" s="2"/>
      <c r="M48" s="2"/>
      <c r="N48" s="36">
        <v>13.33</v>
      </c>
      <c r="O48" s="12"/>
      <c r="P48" s="12"/>
    </row>
    <row r="49" spans="1:16" x14ac:dyDescent="0.25">
      <c r="A49" s="14" t="s">
        <v>171</v>
      </c>
      <c r="B49" s="10"/>
      <c r="C49" s="41" t="s">
        <v>0</v>
      </c>
      <c r="D49" s="13" t="s">
        <v>172</v>
      </c>
      <c r="E49" s="11"/>
      <c r="F49" s="11"/>
      <c r="G49" s="11">
        <v>196.4</v>
      </c>
      <c r="H49" s="11"/>
      <c r="I49" s="11"/>
      <c r="J49" s="11"/>
      <c r="K49" s="11"/>
      <c r="L49" s="2"/>
      <c r="M49" s="2"/>
      <c r="N49" s="36">
        <v>196.4</v>
      </c>
      <c r="O49" s="12"/>
      <c r="P49" s="12"/>
    </row>
    <row r="50" spans="1:16" x14ac:dyDescent="0.25">
      <c r="A50" s="14" t="s">
        <v>173</v>
      </c>
      <c r="B50" s="10"/>
      <c r="C50" s="41" t="s">
        <v>162</v>
      </c>
      <c r="D50" s="13" t="s">
        <v>170</v>
      </c>
      <c r="E50" s="11"/>
      <c r="F50" s="11"/>
      <c r="G50" s="11"/>
      <c r="H50" s="11"/>
      <c r="I50" s="11">
        <v>125</v>
      </c>
      <c r="J50" s="11"/>
      <c r="K50" s="11"/>
      <c r="L50" s="2"/>
      <c r="M50" s="2">
        <v>25</v>
      </c>
      <c r="N50" s="36">
        <v>150</v>
      </c>
      <c r="O50" s="12"/>
      <c r="P50" s="12"/>
    </row>
    <row r="51" spans="1:16" x14ac:dyDescent="0.25">
      <c r="A51" s="14" t="s">
        <v>173</v>
      </c>
      <c r="B51" s="10"/>
      <c r="C51" s="41" t="s">
        <v>174</v>
      </c>
      <c r="D51" s="13" t="s">
        <v>175</v>
      </c>
      <c r="E51" s="11"/>
      <c r="F51" s="11"/>
      <c r="G51" s="11"/>
      <c r="H51" s="11">
        <v>219.27</v>
      </c>
      <c r="I51" s="11"/>
      <c r="J51" s="11"/>
      <c r="K51" s="11"/>
      <c r="L51" s="2"/>
      <c r="M51" s="2">
        <v>49.83</v>
      </c>
      <c r="N51" s="36">
        <v>269.10000000000002</v>
      </c>
      <c r="O51" s="12"/>
      <c r="P51" s="12"/>
    </row>
    <row r="52" spans="1:16" x14ac:dyDescent="0.25">
      <c r="A52" s="14" t="s">
        <v>176</v>
      </c>
      <c r="B52" s="10"/>
      <c r="C52" s="41" t="s">
        <v>78</v>
      </c>
      <c r="D52" s="13" t="s">
        <v>182</v>
      </c>
      <c r="E52" s="11">
        <v>265.75</v>
      </c>
      <c r="F52" s="11"/>
      <c r="G52" s="11"/>
      <c r="H52" s="11"/>
      <c r="I52" s="11"/>
      <c r="J52" s="11"/>
      <c r="K52" s="11"/>
      <c r="L52" s="2"/>
      <c r="M52" s="2"/>
      <c r="N52" s="36">
        <v>265.75</v>
      </c>
      <c r="O52" s="12"/>
      <c r="P52" s="12"/>
    </row>
    <row r="53" spans="1:16" x14ac:dyDescent="0.25">
      <c r="A53" s="14" t="s">
        <v>176</v>
      </c>
      <c r="B53" s="10"/>
      <c r="C53" s="41" t="s">
        <v>78</v>
      </c>
      <c r="D53" s="13" t="s">
        <v>177</v>
      </c>
      <c r="E53" s="11"/>
      <c r="F53" s="11">
        <v>13.33</v>
      </c>
      <c r="G53" s="11"/>
      <c r="H53" s="11"/>
      <c r="I53" s="11"/>
      <c r="J53" s="11"/>
      <c r="K53" s="11"/>
      <c r="L53" s="2"/>
      <c r="M53" s="2"/>
      <c r="N53" s="36">
        <v>13.33</v>
      </c>
      <c r="O53" s="12"/>
      <c r="P53" s="12"/>
    </row>
    <row r="54" spans="1:16" x14ac:dyDescent="0.25">
      <c r="A54" s="14" t="s">
        <v>178</v>
      </c>
      <c r="B54" s="10"/>
      <c r="C54" s="41" t="s">
        <v>78</v>
      </c>
      <c r="D54" s="13" t="s">
        <v>183</v>
      </c>
      <c r="E54" s="11">
        <v>265.55</v>
      </c>
      <c r="F54" s="11"/>
      <c r="G54" s="11"/>
      <c r="H54" s="11"/>
      <c r="I54" s="11"/>
      <c r="J54" s="11"/>
      <c r="K54" s="11"/>
      <c r="L54" s="2"/>
      <c r="M54" s="2"/>
      <c r="N54" s="36">
        <v>265.55</v>
      </c>
      <c r="O54" s="12"/>
      <c r="P54" s="12"/>
    </row>
    <row r="55" spans="1:16" x14ac:dyDescent="0.25">
      <c r="A55" s="14" t="s">
        <v>178</v>
      </c>
      <c r="B55" s="10"/>
      <c r="C55" s="41" t="s">
        <v>78</v>
      </c>
      <c r="D55" s="13" t="s">
        <v>86</v>
      </c>
      <c r="E55" s="11"/>
      <c r="F55" s="11">
        <v>13.33</v>
      </c>
      <c r="G55" s="11"/>
      <c r="H55" s="11"/>
      <c r="I55" s="11"/>
      <c r="J55" s="11"/>
      <c r="K55" s="11"/>
      <c r="L55" s="2"/>
      <c r="M55" s="2"/>
      <c r="N55" s="36">
        <v>13.33</v>
      </c>
      <c r="O55" s="12"/>
      <c r="P55" s="12"/>
    </row>
    <row r="56" spans="1:16" x14ac:dyDescent="0.25">
      <c r="A56" s="14" t="s">
        <v>178</v>
      </c>
      <c r="B56" s="10"/>
      <c r="C56" s="41" t="s">
        <v>10</v>
      </c>
      <c r="D56" s="13" t="s">
        <v>130</v>
      </c>
      <c r="E56" s="11"/>
      <c r="F56" s="11"/>
      <c r="G56" s="11"/>
      <c r="H56" s="11"/>
      <c r="I56" s="11"/>
      <c r="J56" s="11">
        <v>1378.88</v>
      </c>
      <c r="K56" s="11"/>
      <c r="L56" s="2"/>
      <c r="M56" s="2"/>
      <c r="N56" s="36">
        <v>1378.88</v>
      </c>
      <c r="O56" s="12"/>
      <c r="P56" s="12"/>
    </row>
    <row r="57" spans="1:16" x14ac:dyDescent="0.25">
      <c r="A57" s="14" t="s">
        <v>179</v>
      </c>
      <c r="B57" s="10"/>
      <c r="C57" s="41" t="s">
        <v>180</v>
      </c>
      <c r="D57" s="13" t="s">
        <v>181</v>
      </c>
      <c r="E57" s="11"/>
      <c r="F57" s="11"/>
      <c r="G57" s="11"/>
      <c r="H57" s="11"/>
      <c r="I57" s="11">
        <v>4.25</v>
      </c>
      <c r="J57" s="11"/>
      <c r="K57" s="11"/>
      <c r="L57" s="2"/>
      <c r="M57" s="2"/>
      <c r="N57" s="36">
        <v>4.25</v>
      </c>
      <c r="O57" s="12"/>
      <c r="P57" s="12"/>
    </row>
    <row r="58" spans="1:16" x14ac:dyDescent="0.25">
      <c r="A58" s="14"/>
      <c r="B58" s="10"/>
      <c r="C58" s="13"/>
      <c r="D58" s="13"/>
      <c r="E58" s="11"/>
      <c r="F58" s="11"/>
      <c r="G58" s="11"/>
      <c r="H58" s="11"/>
      <c r="I58" s="11"/>
      <c r="J58" s="11"/>
      <c r="K58" s="11"/>
      <c r="L58" s="2"/>
      <c r="M58" s="2"/>
      <c r="N58" s="2"/>
      <c r="O58" s="12"/>
      <c r="P58" s="12"/>
    </row>
    <row r="59" spans="1:16" x14ac:dyDescent="0.25">
      <c r="A59" s="14"/>
      <c r="B59" s="10"/>
      <c r="C59" s="13"/>
      <c r="D59" s="13"/>
      <c r="E59" s="11">
        <f t="shared" ref="E59:J59" si="0">SUM(E4:E57)</f>
        <v>3464.4</v>
      </c>
      <c r="F59" s="11">
        <f t="shared" si="0"/>
        <v>173.29000000000005</v>
      </c>
      <c r="G59" s="11">
        <f t="shared" si="0"/>
        <v>769.6</v>
      </c>
      <c r="H59" s="11">
        <f t="shared" si="0"/>
        <v>769.27</v>
      </c>
      <c r="I59" s="11">
        <f t="shared" si="0"/>
        <v>2754.55</v>
      </c>
      <c r="J59" s="11">
        <f t="shared" si="0"/>
        <v>2768.88</v>
      </c>
      <c r="K59" s="11">
        <f t="shared" ref="K59" si="1">SUM(K12:K43)</f>
        <v>0</v>
      </c>
      <c r="L59" s="11">
        <f>SUM(L12:L57)</f>
        <v>257.60000000000002</v>
      </c>
      <c r="M59" s="11">
        <f>SUM(M5:M57)</f>
        <v>498.26</v>
      </c>
      <c r="N59" s="15">
        <f>SUM(N5:N57)</f>
        <v>11455.849999999999</v>
      </c>
      <c r="O59" s="12"/>
      <c r="P59" s="12"/>
    </row>
  </sheetData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49DAB-D94D-4C5E-8E98-3CB0A4758265}">
  <dimension ref="A1:B14"/>
  <sheetViews>
    <sheetView workbookViewId="0">
      <selection sqref="A1:B14"/>
    </sheetView>
  </sheetViews>
  <sheetFormatPr defaultRowHeight="15" x14ac:dyDescent="0.25"/>
  <cols>
    <col min="1" max="1" width="43.140625" bestFit="1" customWidth="1"/>
    <col min="2" max="2" width="11.5703125" bestFit="1" customWidth="1"/>
  </cols>
  <sheetData>
    <row r="1" spans="1:2" x14ac:dyDescent="0.25">
      <c r="A1" s="16" t="s">
        <v>94</v>
      </c>
    </row>
    <row r="3" spans="1:2" x14ac:dyDescent="0.25">
      <c r="A3" s="10"/>
    </row>
    <row r="4" spans="1:2" x14ac:dyDescent="0.25">
      <c r="A4" s="10" t="s">
        <v>184</v>
      </c>
      <c r="B4" s="26">
        <v>17334.47</v>
      </c>
    </row>
    <row r="6" spans="1:2" x14ac:dyDescent="0.25">
      <c r="A6" s="10" t="s">
        <v>95</v>
      </c>
      <c r="B6" s="18">
        <v>0</v>
      </c>
    </row>
    <row r="7" spans="1:2" x14ac:dyDescent="0.25">
      <c r="A7" s="10" t="s">
        <v>96</v>
      </c>
      <c r="B7" s="18"/>
    </row>
    <row r="9" spans="1:2" x14ac:dyDescent="0.25">
      <c r="A9" s="10" t="s">
        <v>97</v>
      </c>
      <c r="B9" s="26">
        <f>SUM(B4:B6:B7)</f>
        <v>17334.47</v>
      </c>
    </row>
    <row r="11" spans="1:2" x14ac:dyDescent="0.25">
      <c r="A11" s="10" t="s">
        <v>100</v>
      </c>
      <c r="B11" s="26">
        <v>14260.51</v>
      </c>
    </row>
    <row r="12" spans="1:2" x14ac:dyDescent="0.25">
      <c r="A12" s="16" t="s">
        <v>101</v>
      </c>
      <c r="B12" s="2">
        <v>14529.81</v>
      </c>
    </row>
    <row r="13" spans="1:2" x14ac:dyDescent="0.25">
      <c r="A13" s="16" t="s">
        <v>107</v>
      </c>
      <c r="B13" s="2">
        <v>11455.85</v>
      </c>
    </row>
    <row r="14" spans="1:2" x14ac:dyDescent="0.25">
      <c r="A14" s="10" t="s">
        <v>98</v>
      </c>
      <c r="B14" s="27">
        <f>SUM(B11+B12-B13)</f>
        <v>17334.47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5F14F-22EF-4133-85BC-38E55B8E1C71}">
  <dimension ref="A1:B14"/>
  <sheetViews>
    <sheetView workbookViewId="0">
      <selection activeCell="F6" sqref="F6"/>
    </sheetView>
  </sheetViews>
  <sheetFormatPr defaultRowHeight="15" x14ac:dyDescent="0.25"/>
  <cols>
    <col min="1" max="1" width="43.140625" bestFit="1" customWidth="1"/>
    <col min="2" max="2" width="11.5703125" bestFit="1" customWidth="1"/>
  </cols>
  <sheetData>
    <row r="1" spans="1:2" x14ac:dyDescent="0.25">
      <c r="A1" s="16" t="s">
        <v>94</v>
      </c>
    </row>
    <row r="3" spans="1:2" x14ac:dyDescent="0.25">
      <c r="A3" s="10"/>
    </row>
    <row r="4" spans="1:2" x14ac:dyDescent="0.25">
      <c r="A4" s="10" t="s">
        <v>185</v>
      </c>
      <c r="B4" s="26">
        <v>17334.47</v>
      </c>
    </row>
    <row r="6" spans="1:2" x14ac:dyDescent="0.25">
      <c r="A6" s="10" t="s">
        <v>95</v>
      </c>
      <c r="B6" s="18">
        <v>0</v>
      </c>
    </row>
    <row r="7" spans="1:2" x14ac:dyDescent="0.25">
      <c r="A7" s="10" t="s">
        <v>96</v>
      </c>
      <c r="B7" s="18"/>
    </row>
    <row r="9" spans="1:2" x14ac:dyDescent="0.25">
      <c r="A9" s="10" t="s">
        <v>97</v>
      </c>
      <c r="B9" s="26">
        <f>SUM(B4:B6:B7)</f>
        <v>17334.47</v>
      </c>
    </row>
    <row r="11" spans="1:2" x14ac:dyDescent="0.25">
      <c r="A11" s="10" t="s">
        <v>100</v>
      </c>
      <c r="B11" s="26">
        <v>14260.51</v>
      </c>
    </row>
    <row r="12" spans="1:2" x14ac:dyDescent="0.25">
      <c r="A12" s="16" t="s">
        <v>101</v>
      </c>
      <c r="B12" s="2">
        <v>14529.81</v>
      </c>
    </row>
    <row r="13" spans="1:2" x14ac:dyDescent="0.25">
      <c r="A13" s="16" t="s">
        <v>107</v>
      </c>
      <c r="B13" s="2">
        <v>11455.85</v>
      </c>
    </row>
    <row r="14" spans="1:2" x14ac:dyDescent="0.25">
      <c r="A14" s="10" t="s">
        <v>98</v>
      </c>
      <c r="B14" s="27">
        <f>SUM(B11+B12-B13)</f>
        <v>17334.47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6B888-1D99-4625-8AB2-F9D7882DDD8A}">
  <dimension ref="A1:Q26"/>
  <sheetViews>
    <sheetView topLeftCell="A10" workbookViewId="0">
      <selection activeCell="Q28" sqref="Q28"/>
    </sheetView>
  </sheetViews>
  <sheetFormatPr defaultRowHeight="15" x14ac:dyDescent="0.25"/>
  <cols>
    <col min="1" max="1" width="28" bestFit="1" customWidth="1"/>
    <col min="2" max="2" width="8.5703125" bestFit="1" customWidth="1"/>
    <col min="8" max="8" width="11" bestFit="1" customWidth="1"/>
    <col min="10" max="10" width="10" bestFit="1" customWidth="1"/>
    <col min="11" max="11" width="9.85546875" bestFit="1" customWidth="1"/>
    <col min="15" max="15" width="11.140625" bestFit="1" customWidth="1"/>
    <col min="16" max="16" width="11.85546875" bestFit="1" customWidth="1"/>
  </cols>
  <sheetData>
    <row r="1" spans="1:17" x14ac:dyDescent="0.25">
      <c r="A1" s="6" t="s">
        <v>42</v>
      </c>
      <c r="B1" s="17" t="s">
        <v>43</v>
      </c>
      <c r="C1" s="17" t="s">
        <v>44</v>
      </c>
      <c r="D1" s="17" t="s">
        <v>45</v>
      </c>
      <c r="E1" s="17" t="s">
        <v>46</v>
      </c>
      <c r="F1" s="17" t="s">
        <v>47</v>
      </c>
      <c r="G1" s="17" t="s">
        <v>48</v>
      </c>
      <c r="H1" s="17" t="s">
        <v>49</v>
      </c>
      <c r="I1" s="17" t="s">
        <v>50</v>
      </c>
      <c r="J1" s="17" t="s">
        <v>51</v>
      </c>
      <c r="K1" s="17" t="s">
        <v>52</v>
      </c>
      <c r="L1" s="17" t="s">
        <v>53</v>
      </c>
      <c r="M1" s="17" t="s">
        <v>54</v>
      </c>
      <c r="N1" s="17" t="s">
        <v>55</v>
      </c>
      <c r="O1" s="17" t="s">
        <v>56</v>
      </c>
      <c r="P1" s="17" t="s">
        <v>57</v>
      </c>
    </row>
    <row r="2" spans="1:17" x14ac:dyDescent="0.25">
      <c r="A2" s="60" t="s">
        <v>19</v>
      </c>
      <c r="B2" s="18">
        <v>2768.88</v>
      </c>
      <c r="H2" s="17">
        <v>1390</v>
      </c>
      <c r="N2" s="17">
        <v>1378.88</v>
      </c>
      <c r="O2">
        <v>2768.88</v>
      </c>
      <c r="P2" s="18">
        <f>B2-O2</f>
        <v>0</v>
      </c>
      <c r="Q2" s="61"/>
    </row>
    <row r="3" spans="1:17" x14ac:dyDescent="0.25">
      <c r="A3" s="60" t="s">
        <v>20</v>
      </c>
      <c r="B3" s="18">
        <v>405</v>
      </c>
      <c r="F3" s="17">
        <v>455.78</v>
      </c>
      <c r="O3">
        <v>455.78</v>
      </c>
      <c r="P3" s="18">
        <f t="shared" ref="P3:P25" si="0">B3-O3</f>
        <v>-50.779999999999973</v>
      </c>
      <c r="Q3" s="61" t="s">
        <v>198</v>
      </c>
    </row>
    <row r="4" spans="1:17" x14ac:dyDescent="0.25">
      <c r="A4" s="60" t="s">
        <v>21</v>
      </c>
      <c r="B4" s="19">
        <v>250</v>
      </c>
      <c r="O4">
        <v>250</v>
      </c>
      <c r="P4" s="18">
        <f t="shared" si="0"/>
        <v>0</v>
      </c>
      <c r="Q4" s="61"/>
    </row>
    <row r="5" spans="1:17" x14ac:dyDescent="0.25">
      <c r="A5" s="60" t="s">
        <v>22</v>
      </c>
      <c r="B5" s="19">
        <v>-250</v>
      </c>
      <c r="O5">
        <v>-250</v>
      </c>
      <c r="P5" s="18">
        <f t="shared" si="0"/>
        <v>0</v>
      </c>
      <c r="Q5" s="61"/>
    </row>
    <row r="6" spans="1:17" x14ac:dyDescent="0.25">
      <c r="A6" s="60" t="s">
        <v>23</v>
      </c>
      <c r="B6" s="20">
        <v>95.1</v>
      </c>
      <c r="D6" s="17">
        <v>95.1</v>
      </c>
      <c r="O6">
        <v>95.1</v>
      </c>
      <c r="P6" s="18">
        <f t="shared" si="0"/>
        <v>0</v>
      </c>
      <c r="Q6" s="61"/>
    </row>
    <row r="7" spans="1:17" x14ac:dyDescent="0.25">
      <c r="A7" s="60" t="s">
        <v>24</v>
      </c>
      <c r="B7" s="20">
        <v>20</v>
      </c>
      <c r="O7">
        <v>0</v>
      </c>
      <c r="P7" s="18">
        <f t="shared" si="0"/>
        <v>20</v>
      </c>
      <c r="Q7" s="61"/>
    </row>
    <row r="8" spans="1:17" x14ac:dyDescent="0.25">
      <c r="A8" s="60" t="s">
        <v>25</v>
      </c>
      <c r="B8" s="18">
        <v>5000</v>
      </c>
      <c r="H8" s="17">
        <v>2160</v>
      </c>
      <c r="L8" s="17">
        <v>269.10000000000002</v>
      </c>
      <c r="O8">
        <v>2429.1</v>
      </c>
      <c r="P8" s="18">
        <f t="shared" si="0"/>
        <v>2570.9</v>
      </c>
      <c r="Q8" s="61" t="s">
        <v>199</v>
      </c>
    </row>
    <row r="9" spans="1:17" x14ac:dyDescent="0.25">
      <c r="A9" s="60" t="s">
        <v>26</v>
      </c>
      <c r="B9" s="18">
        <v>50</v>
      </c>
      <c r="L9" s="17">
        <v>100</v>
      </c>
      <c r="O9">
        <v>100</v>
      </c>
      <c r="P9" s="18">
        <f t="shared" si="0"/>
        <v>-50</v>
      </c>
      <c r="Q9" s="63" t="s">
        <v>200</v>
      </c>
    </row>
    <row r="10" spans="1:17" x14ac:dyDescent="0.25">
      <c r="A10" s="60" t="s">
        <v>27</v>
      </c>
      <c r="B10" s="18">
        <v>100</v>
      </c>
      <c r="O10">
        <v>0</v>
      </c>
      <c r="P10" s="18">
        <f t="shared" si="0"/>
        <v>100</v>
      </c>
      <c r="Q10" s="63" t="s">
        <v>201</v>
      </c>
    </row>
    <row r="11" spans="1:17" x14ac:dyDescent="0.25">
      <c r="A11" s="60" t="s">
        <v>28</v>
      </c>
      <c r="B11" s="18">
        <v>300</v>
      </c>
      <c r="G11" s="17">
        <v>150</v>
      </c>
      <c r="I11" s="17">
        <v>150</v>
      </c>
      <c r="J11" s="17">
        <v>50</v>
      </c>
      <c r="O11">
        <v>350</v>
      </c>
      <c r="P11" s="18">
        <f t="shared" si="0"/>
        <v>-50</v>
      </c>
    </row>
    <row r="12" spans="1:17" x14ac:dyDescent="0.25">
      <c r="A12" s="60" t="s">
        <v>29</v>
      </c>
      <c r="B12" s="18">
        <v>94.5</v>
      </c>
      <c r="D12" s="17">
        <v>195</v>
      </c>
      <c r="O12">
        <v>195</v>
      </c>
      <c r="P12" s="18">
        <f t="shared" si="0"/>
        <v>-100.5</v>
      </c>
      <c r="Q12" s="63" t="s">
        <v>202</v>
      </c>
    </row>
    <row r="13" spans="1:17" x14ac:dyDescent="0.25">
      <c r="A13" s="60" t="s">
        <v>30</v>
      </c>
      <c r="B13" s="18">
        <v>126</v>
      </c>
      <c r="D13" s="17">
        <v>123.84</v>
      </c>
      <c r="O13">
        <v>123.84</v>
      </c>
      <c r="P13" s="18">
        <f t="shared" si="0"/>
        <v>2.1599999999999966</v>
      </c>
    </row>
    <row r="14" spans="1:17" x14ac:dyDescent="0.25">
      <c r="A14" s="60" t="s">
        <v>31</v>
      </c>
      <c r="B14" s="18">
        <v>154.19</v>
      </c>
      <c r="D14" s="17">
        <v>146.85</v>
      </c>
      <c r="O14">
        <v>146.85</v>
      </c>
      <c r="P14" s="18">
        <f t="shared" si="0"/>
        <v>7.3400000000000034</v>
      </c>
    </row>
    <row r="15" spans="1:17" x14ac:dyDescent="0.25">
      <c r="A15" s="60" t="s">
        <v>32</v>
      </c>
      <c r="B15" s="18">
        <v>51.37</v>
      </c>
      <c r="C15" s="17">
        <v>28.8</v>
      </c>
      <c r="D15" s="17">
        <v>65.959999999999994</v>
      </c>
      <c r="N15" s="17">
        <v>4.25</v>
      </c>
      <c r="O15">
        <v>99.01</v>
      </c>
      <c r="P15" s="18">
        <f t="shared" si="0"/>
        <v>-47.640000000000008</v>
      </c>
    </row>
    <row r="16" spans="1:17" x14ac:dyDescent="0.25">
      <c r="A16" s="60" t="s">
        <v>33</v>
      </c>
      <c r="B16" s="18">
        <v>4082</v>
      </c>
      <c r="C16" s="17">
        <v>254.9</v>
      </c>
      <c r="D16" s="17">
        <v>509.6</v>
      </c>
      <c r="E16" s="17"/>
      <c r="F16" s="17">
        <v>254.9</v>
      </c>
      <c r="G16" s="17">
        <v>254.7</v>
      </c>
      <c r="H16" s="17">
        <v>254.7</v>
      </c>
      <c r="I16" s="17">
        <v>254.7</v>
      </c>
      <c r="J16" s="17">
        <v>352.35</v>
      </c>
      <c r="K16" s="17">
        <v>265.75</v>
      </c>
      <c r="L16" s="17">
        <v>531.5</v>
      </c>
      <c r="M16" s="17">
        <v>265.75</v>
      </c>
      <c r="N16" s="17">
        <v>265.55</v>
      </c>
      <c r="O16">
        <v>3464.4</v>
      </c>
      <c r="P16" s="18">
        <f t="shared" si="0"/>
        <v>617.59999999999991</v>
      </c>
      <c r="Q16" s="63" t="s">
        <v>204</v>
      </c>
    </row>
    <row r="17" spans="1:17" x14ac:dyDescent="0.25">
      <c r="A17" s="60" t="s">
        <v>203</v>
      </c>
      <c r="B17" s="18"/>
      <c r="C17" s="17">
        <v>191</v>
      </c>
      <c r="F17" s="17">
        <v>191</v>
      </c>
      <c r="I17" s="17">
        <v>191.2</v>
      </c>
      <c r="L17" s="17">
        <v>196.4</v>
      </c>
      <c r="O17">
        <v>769.6</v>
      </c>
      <c r="P17" s="18">
        <f t="shared" si="0"/>
        <v>-769.6</v>
      </c>
      <c r="Q17" t="s">
        <v>205</v>
      </c>
    </row>
    <row r="18" spans="1:17" x14ac:dyDescent="0.25">
      <c r="A18" s="60" t="s">
        <v>34</v>
      </c>
      <c r="B18" s="18">
        <v>200</v>
      </c>
      <c r="O18">
        <v>0</v>
      </c>
      <c r="P18" s="18">
        <f t="shared" si="0"/>
        <v>200</v>
      </c>
    </row>
    <row r="19" spans="1:17" x14ac:dyDescent="0.25">
      <c r="A19" s="60" t="s">
        <v>35</v>
      </c>
      <c r="B19" s="18">
        <v>50</v>
      </c>
      <c r="O19">
        <v>0</v>
      </c>
      <c r="P19" s="18">
        <f t="shared" si="0"/>
        <v>50</v>
      </c>
    </row>
    <row r="20" spans="1:17" x14ac:dyDescent="0.25">
      <c r="A20" s="60" t="s">
        <v>36</v>
      </c>
      <c r="B20" s="18">
        <v>50</v>
      </c>
      <c r="O20">
        <v>0</v>
      </c>
      <c r="P20" s="18">
        <f t="shared" si="0"/>
        <v>50</v>
      </c>
    </row>
    <row r="21" spans="1:17" x14ac:dyDescent="0.25">
      <c r="A21" s="60" t="s">
        <v>37</v>
      </c>
      <c r="B21" s="18">
        <v>167.96</v>
      </c>
      <c r="C21" s="17">
        <v>13.33</v>
      </c>
      <c r="D21" s="17">
        <v>26.66</v>
      </c>
      <c r="E21" s="17"/>
      <c r="F21" s="17">
        <v>13.33</v>
      </c>
      <c r="G21" s="17">
        <v>13.33</v>
      </c>
      <c r="H21" s="17">
        <v>13.33</v>
      </c>
      <c r="I21" s="17">
        <v>13.33</v>
      </c>
      <c r="J21" s="17">
        <v>13.33</v>
      </c>
      <c r="K21" s="17">
        <v>13.33</v>
      </c>
      <c r="L21" s="17">
        <v>26.66</v>
      </c>
      <c r="M21" s="17">
        <v>13.33</v>
      </c>
      <c r="N21" s="17">
        <v>13.33</v>
      </c>
      <c r="O21">
        <v>173.29</v>
      </c>
      <c r="P21" s="18">
        <f t="shared" si="0"/>
        <v>-5.3299999999999841</v>
      </c>
      <c r="Q21" s="62"/>
    </row>
    <row r="22" spans="1:17" x14ac:dyDescent="0.25">
      <c r="A22" s="60" t="s">
        <v>38</v>
      </c>
      <c r="B22" s="18">
        <v>250</v>
      </c>
      <c r="L22" s="17">
        <v>150</v>
      </c>
      <c r="O22">
        <v>150</v>
      </c>
      <c r="P22" s="18">
        <f t="shared" si="0"/>
        <v>100</v>
      </c>
    </row>
    <row r="23" spans="1:17" x14ac:dyDescent="0.25">
      <c r="A23" s="60" t="s">
        <v>39</v>
      </c>
      <c r="B23" s="18">
        <v>100</v>
      </c>
      <c r="J23" s="17">
        <v>100</v>
      </c>
      <c r="O23">
        <v>100</v>
      </c>
      <c r="P23" s="18">
        <f t="shared" si="0"/>
        <v>0</v>
      </c>
    </row>
    <row r="24" spans="1:17" x14ac:dyDescent="0.25">
      <c r="A24" s="60" t="s">
        <v>40</v>
      </c>
      <c r="B24" s="18">
        <v>35</v>
      </c>
      <c r="F24" s="17">
        <v>35</v>
      </c>
      <c r="O24">
        <v>35</v>
      </c>
      <c r="P24" s="18">
        <f t="shared" si="0"/>
        <v>0</v>
      </c>
    </row>
    <row r="25" spans="1:17" x14ac:dyDescent="0.25">
      <c r="A25" s="16" t="s">
        <v>41</v>
      </c>
      <c r="B25" s="18">
        <v>0</v>
      </c>
      <c r="P25" s="18">
        <f t="shared" si="0"/>
        <v>0</v>
      </c>
    </row>
    <row r="26" spans="1:17" x14ac:dyDescent="0.25">
      <c r="B26" s="18">
        <f>SUM(B2:B25)</f>
        <v>14100</v>
      </c>
      <c r="N26" s="17" t="s">
        <v>58</v>
      </c>
      <c r="O26">
        <f>SUM(O2:O25)</f>
        <v>11455.850000000002</v>
      </c>
      <c r="P26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58B5F-6377-437F-9F48-4B2ADA3F974C}">
  <dimension ref="A1:E11"/>
  <sheetViews>
    <sheetView workbookViewId="0">
      <selection activeCell="D6" sqref="D6"/>
    </sheetView>
  </sheetViews>
  <sheetFormatPr defaultRowHeight="15" x14ac:dyDescent="0.25"/>
  <cols>
    <col min="1" max="1" width="16.5703125" customWidth="1"/>
    <col min="2" max="2" width="11.42578125" customWidth="1"/>
    <col min="3" max="3" width="25" bestFit="1" customWidth="1"/>
    <col min="4" max="4" width="11.5703125" bestFit="1" customWidth="1"/>
  </cols>
  <sheetData>
    <row r="1" spans="1:5" ht="20.25" x14ac:dyDescent="0.3">
      <c r="A1" s="21" t="s">
        <v>3</v>
      </c>
      <c r="D1" s="2"/>
    </row>
    <row r="2" spans="1:5" x14ac:dyDescent="0.25">
      <c r="A2" s="10" t="s">
        <v>66</v>
      </c>
      <c r="B2" s="10"/>
      <c r="D2" s="2"/>
    </row>
    <row r="3" spans="1:5" x14ac:dyDescent="0.25">
      <c r="D3" s="2"/>
    </row>
    <row r="4" spans="1:5" x14ac:dyDescent="0.25">
      <c r="A4" s="10" t="s">
        <v>5</v>
      </c>
      <c r="B4" s="10" t="s">
        <v>59</v>
      </c>
      <c r="C4" s="10" t="s">
        <v>7</v>
      </c>
      <c r="D4" s="6" t="s">
        <v>60</v>
      </c>
      <c r="E4" s="10" t="s">
        <v>61</v>
      </c>
    </row>
    <row r="5" spans="1:5" x14ac:dyDescent="0.25">
      <c r="A5" s="22" t="s">
        <v>104</v>
      </c>
      <c r="B5" s="16" t="s">
        <v>62</v>
      </c>
      <c r="C5" s="16" t="s">
        <v>63</v>
      </c>
      <c r="D5" s="28">
        <v>7050</v>
      </c>
      <c r="E5" t="s">
        <v>64</v>
      </c>
    </row>
    <row r="6" spans="1:5" x14ac:dyDescent="0.25">
      <c r="A6" s="22" t="s">
        <v>105</v>
      </c>
      <c r="B6" s="16" t="s">
        <v>0</v>
      </c>
      <c r="C6" t="s">
        <v>65</v>
      </c>
      <c r="D6" s="28">
        <v>107.54</v>
      </c>
      <c r="E6" t="s">
        <v>64</v>
      </c>
    </row>
    <row r="7" spans="1:5" x14ac:dyDescent="0.25">
      <c r="A7" s="23" t="s">
        <v>104</v>
      </c>
      <c r="B7" s="16" t="s">
        <v>62</v>
      </c>
      <c r="C7" s="16" t="s">
        <v>67</v>
      </c>
      <c r="D7" s="28">
        <v>289.19</v>
      </c>
      <c r="E7" t="s">
        <v>64</v>
      </c>
    </row>
    <row r="8" spans="1:5" x14ac:dyDescent="0.25">
      <c r="A8" s="23" t="s">
        <v>134</v>
      </c>
      <c r="B8" s="16" t="s">
        <v>135</v>
      </c>
      <c r="C8" s="16" t="s">
        <v>136</v>
      </c>
      <c r="D8" s="28">
        <v>33.08</v>
      </c>
    </row>
    <row r="9" spans="1:5" x14ac:dyDescent="0.25">
      <c r="A9" s="23" t="s">
        <v>144</v>
      </c>
      <c r="B9" s="16" t="s">
        <v>62</v>
      </c>
      <c r="C9" s="16" t="s">
        <v>63</v>
      </c>
      <c r="D9" s="28">
        <v>7050</v>
      </c>
    </row>
    <row r="11" spans="1:5" x14ac:dyDescent="0.25">
      <c r="C11" s="17" t="s">
        <v>68</v>
      </c>
      <c r="D11" s="2">
        <f>SUM(D5:D9)</f>
        <v>14529.81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F072B-F776-4C24-8033-DC0B2611D129}">
  <dimension ref="B1:F12"/>
  <sheetViews>
    <sheetView workbookViewId="0">
      <selection activeCell="E15" sqref="E15"/>
    </sheetView>
  </sheetViews>
  <sheetFormatPr defaultRowHeight="15" x14ac:dyDescent="0.25"/>
  <cols>
    <col min="2" max="2" width="12.140625" bestFit="1" customWidth="1"/>
    <col min="3" max="3" width="20.5703125" bestFit="1" customWidth="1"/>
    <col min="4" max="4" width="14.140625" bestFit="1" customWidth="1"/>
    <col min="5" max="5" width="22.28515625" bestFit="1" customWidth="1"/>
  </cols>
  <sheetData>
    <row r="1" spans="2:6" x14ac:dyDescent="0.25">
      <c r="B1" s="10" t="s">
        <v>69</v>
      </c>
      <c r="C1" s="24" t="s">
        <v>70</v>
      </c>
      <c r="D1" s="10" t="s">
        <v>71</v>
      </c>
      <c r="E1" s="10" t="s">
        <v>72</v>
      </c>
      <c r="F1" s="10" t="s">
        <v>73</v>
      </c>
    </row>
    <row r="2" spans="2:6" x14ac:dyDescent="0.25">
      <c r="C2" s="25" t="s">
        <v>74</v>
      </c>
      <c r="E2" t="s">
        <v>76</v>
      </c>
      <c r="F2" t="s">
        <v>142</v>
      </c>
    </row>
    <row r="4" spans="2:6" x14ac:dyDescent="0.25">
      <c r="B4" t="s">
        <v>190</v>
      </c>
      <c r="C4">
        <v>639237322</v>
      </c>
      <c r="D4">
        <v>20.64</v>
      </c>
      <c r="E4" t="s">
        <v>76</v>
      </c>
      <c r="F4" t="s">
        <v>189</v>
      </c>
    </row>
    <row r="5" spans="2:6" x14ac:dyDescent="0.25">
      <c r="B5" t="s">
        <v>186</v>
      </c>
      <c r="C5">
        <v>613848531</v>
      </c>
      <c r="D5">
        <v>4.8</v>
      </c>
      <c r="E5" t="s">
        <v>76</v>
      </c>
      <c r="F5" t="s">
        <v>187</v>
      </c>
    </row>
    <row r="6" spans="2:6" x14ac:dyDescent="0.25">
      <c r="B6" t="s">
        <v>102</v>
      </c>
      <c r="C6">
        <v>250872112</v>
      </c>
      <c r="D6">
        <v>5.49</v>
      </c>
      <c r="E6" t="s">
        <v>76</v>
      </c>
      <c r="F6" t="s">
        <v>188</v>
      </c>
    </row>
    <row r="7" spans="2:6" x14ac:dyDescent="0.25">
      <c r="B7" t="s">
        <v>192</v>
      </c>
      <c r="C7">
        <v>899727928</v>
      </c>
      <c r="D7">
        <v>32.5</v>
      </c>
      <c r="E7" t="s">
        <v>76</v>
      </c>
      <c r="F7" t="s">
        <v>191</v>
      </c>
    </row>
    <row r="8" spans="2:6" ht="15.75" x14ac:dyDescent="0.25">
      <c r="B8" t="s">
        <v>137</v>
      </c>
      <c r="C8" s="29">
        <v>394121502</v>
      </c>
      <c r="D8">
        <v>360</v>
      </c>
      <c r="E8" t="s">
        <v>76</v>
      </c>
      <c r="F8" t="s">
        <v>143</v>
      </c>
    </row>
    <row r="9" spans="2:6" x14ac:dyDescent="0.25">
      <c r="B9" t="s">
        <v>194</v>
      </c>
      <c r="C9">
        <v>191305969</v>
      </c>
      <c r="D9">
        <v>25</v>
      </c>
      <c r="E9" t="s">
        <v>76</v>
      </c>
      <c r="F9" t="s">
        <v>193</v>
      </c>
    </row>
    <row r="10" spans="2:6" x14ac:dyDescent="0.25">
      <c r="B10" s="59" t="s">
        <v>195</v>
      </c>
      <c r="C10" s="59">
        <v>558409710</v>
      </c>
      <c r="D10">
        <v>49.83</v>
      </c>
      <c r="E10" t="s">
        <v>76</v>
      </c>
      <c r="F10" t="s">
        <v>196</v>
      </c>
    </row>
    <row r="12" spans="2:6" x14ac:dyDescent="0.25">
      <c r="D12" s="17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A2A5-8995-47C1-BE94-C84165864AD3}">
  <dimension ref="A1:B14"/>
  <sheetViews>
    <sheetView workbookViewId="0">
      <selection sqref="A1:B14"/>
    </sheetView>
  </sheetViews>
  <sheetFormatPr defaultRowHeight="15" x14ac:dyDescent="0.25"/>
  <cols>
    <col min="1" max="1" width="43.140625" bestFit="1" customWidth="1"/>
    <col min="2" max="2" width="10.85546875" bestFit="1" customWidth="1"/>
  </cols>
  <sheetData>
    <row r="1" spans="1:2" x14ac:dyDescent="0.25">
      <c r="A1" s="16" t="s">
        <v>94</v>
      </c>
    </row>
    <row r="3" spans="1:2" x14ac:dyDescent="0.25">
      <c r="A3" s="10"/>
    </row>
    <row r="4" spans="1:2" x14ac:dyDescent="0.25">
      <c r="A4" s="10" t="s">
        <v>99</v>
      </c>
      <c r="B4" s="26">
        <v>21111.67</v>
      </c>
    </row>
    <row r="6" spans="1:2" x14ac:dyDescent="0.25">
      <c r="A6" s="10" t="s">
        <v>95</v>
      </c>
      <c r="B6" s="18">
        <v>0</v>
      </c>
    </row>
    <row r="7" spans="1:2" x14ac:dyDescent="0.25">
      <c r="A7" s="10" t="s">
        <v>96</v>
      </c>
      <c r="B7" s="18"/>
    </row>
    <row r="9" spans="1:2" x14ac:dyDescent="0.25">
      <c r="A9" s="10" t="s">
        <v>97</v>
      </c>
      <c r="B9" s="26">
        <f>SUM(B4:B6:B7)</f>
        <v>21111.67</v>
      </c>
    </row>
    <row r="11" spans="1:2" x14ac:dyDescent="0.25">
      <c r="A11" s="10" t="s">
        <v>100</v>
      </c>
      <c r="B11" s="26">
        <v>14260.51</v>
      </c>
    </row>
    <row r="12" spans="1:2" x14ac:dyDescent="0.25">
      <c r="A12" s="16" t="s">
        <v>101</v>
      </c>
      <c r="B12" s="26">
        <v>7339.19</v>
      </c>
    </row>
    <row r="13" spans="1:2" x14ac:dyDescent="0.25">
      <c r="A13" s="16" t="s">
        <v>107</v>
      </c>
      <c r="B13" s="2">
        <v>-488.03</v>
      </c>
    </row>
    <row r="14" spans="1:2" x14ac:dyDescent="0.25">
      <c r="A14" s="10" t="s">
        <v>98</v>
      </c>
      <c r="B14" s="27">
        <f>SUM(B11:B12:B13)</f>
        <v>21111.670000000002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3FA5-6FEA-4CDB-A05F-BADD18DD40A7}">
  <dimension ref="A1:B16"/>
  <sheetViews>
    <sheetView workbookViewId="0">
      <selection activeCell="H16" sqref="H16"/>
    </sheetView>
  </sheetViews>
  <sheetFormatPr defaultRowHeight="15" x14ac:dyDescent="0.25"/>
  <cols>
    <col min="1" max="1" width="43.140625" bestFit="1" customWidth="1"/>
    <col min="2" max="2" width="10.5703125" bestFit="1" customWidth="1"/>
  </cols>
  <sheetData>
    <row r="1" spans="1:2" x14ac:dyDescent="0.25">
      <c r="A1" s="16" t="s">
        <v>94</v>
      </c>
    </row>
    <row r="3" spans="1:2" x14ac:dyDescent="0.25">
      <c r="A3" s="10"/>
    </row>
    <row r="4" spans="1:2" x14ac:dyDescent="0.25">
      <c r="A4" s="10" t="s">
        <v>106</v>
      </c>
      <c r="B4" s="26">
        <v>20056.2</v>
      </c>
    </row>
    <row r="6" spans="1:2" x14ac:dyDescent="0.25">
      <c r="A6" s="10" t="s">
        <v>95</v>
      </c>
      <c r="B6" s="18">
        <v>0</v>
      </c>
    </row>
    <row r="7" spans="1:2" x14ac:dyDescent="0.25">
      <c r="A7" s="10" t="s">
        <v>96</v>
      </c>
      <c r="B7" s="18"/>
    </row>
    <row r="9" spans="1:2" x14ac:dyDescent="0.25">
      <c r="A9" s="10" t="s">
        <v>97</v>
      </c>
      <c r="B9" s="26">
        <f>SUM(B4:B6:B7)</f>
        <v>20056.2</v>
      </c>
    </row>
    <row r="11" spans="1:2" x14ac:dyDescent="0.25">
      <c r="A11" s="10" t="s">
        <v>100</v>
      </c>
      <c r="B11" s="26">
        <v>14260.51</v>
      </c>
    </row>
    <row r="12" spans="1:2" x14ac:dyDescent="0.25">
      <c r="A12" s="16" t="s">
        <v>101</v>
      </c>
      <c r="B12" s="26">
        <v>7446.73</v>
      </c>
    </row>
    <row r="13" spans="1:2" x14ac:dyDescent="0.25">
      <c r="A13" s="16" t="s">
        <v>107</v>
      </c>
      <c r="B13" s="2">
        <v>1617.96</v>
      </c>
    </row>
    <row r="14" spans="1:2" x14ac:dyDescent="0.25">
      <c r="A14" s="10" t="s">
        <v>98</v>
      </c>
      <c r="B14" s="27">
        <f>SUM(B11+B12-B13)</f>
        <v>20089.28</v>
      </c>
    </row>
    <row r="16" spans="1:2" x14ac:dyDescent="0.25">
      <c r="A16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32C5F-40DC-4361-84C1-BC26947B3C24}">
  <dimension ref="A1:B14"/>
  <sheetViews>
    <sheetView workbookViewId="0">
      <selection sqref="A1:B14"/>
    </sheetView>
  </sheetViews>
  <sheetFormatPr defaultRowHeight="15" x14ac:dyDescent="0.25"/>
  <cols>
    <col min="1" max="1" width="95.7109375" bestFit="1" customWidth="1"/>
    <col min="2" max="2" width="10.5703125" bestFit="1" customWidth="1"/>
  </cols>
  <sheetData>
    <row r="1" spans="1:2" x14ac:dyDescent="0.25">
      <c r="A1" s="16" t="s">
        <v>94</v>
      </c>
    </row>
    <row r="3" spans="1:2" x14ac:dyDescent="0.25">
      <c r="A3" s="10"/>
    </row>
    <row r="4" spans="1:2" x14ac:dyDescent="0.25">
      <c r="A4" s="10" t="s">
        <v>140</v>
      </c>
      <c r="B4" s="26">
        <v>14903.21</v>
      </c>
    </row>
    <row r="6" spans="1:2" x14ac:dyDescent="0.25">
      <c r="A6" s="10" t="s">
        <v>95</v>
      </c>
      <c r="B6" s="18">
        <v>0</v>
      </c>
    </row>
    <row r="7" spans="1:2" x14ac:dyDescent="0.25">
      <c r="A7" s="10" t="s">
        <v>96</v>
      </c>
      <c r="B7" s="18"/>
    </row>
    <row r="9" spans="1:2" x14ac:dyDescent="0.25">
      <c r="A9" s="10" t="s">
        <v>97</v>
      </c>
      <c r="B9" s="26">
        <f>SUM(B4:B6:B7)</f>
        <v>14903.21</v>
      </c>
    </row>
    <row r="11" spans="1:2" x14ac:dyDescent="0.25">
      <c r="A11" s="10" t="s">
        <v>100</v>
      </c>
      <c r="B11" s="26">
        <v>14260.51</v>
      </c>
    </row>
    <row r="12" spans="1:2" x14ac:dyDescent="0.25">
      <c r="A12" s="16" t="s">
        <v>101</v>
      </c>
      <c r="B12" s="26">
        <v>7479.81</v>
      </c>
    </row>
    <row r="13" spans="1:2" x14ac:dyDescent="0.25">
      <c r="A13" s="16" t="s">
        <v>107</v>
      </c>
      <c r="B13" s="2">
        <v>6837.11</v>
      </c>
    </row>
    <row r="14" spans="1:2" x14ac:dyDescent="0.25">
      <c r="A14" s="10" t="s">
        <v>98</v>
      </c>
      <c r="B14" s="27">
        <f>SUM(B11+B12-B13)</f>
        <v>14903.21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E7105-9BD8-4E9F-9286-EC21FEE4D3AC}">
  <dimension ref="A1:B14"/>
  <sheetViews>
    <sheetView workbookViewId="0">
      <selection sqref="A1:B14"/>
    </sheetView>
  </sheetViews>
  <sheetFormatPr defaultRowHeight="15" x14ac:dyDescent="0.25"/>
  <cols>
    <col min="1" max="1" width="43.140625" bestFit="1" customWidth="1"/>
    <col min="2" max="2" width="11.5703125" bestFit="1" customWidth="1"/>
  </cols>
  <sheetData>
    <row r="1" spans="1:2" x14ac:dyDescent="0.25">
      <c r="A1" s="16" t="s">
        <v>94</v>
      </c>
    </row>
    <row r="3" spans="1:2" x14ac:dyDescent="0.25">
      <c r="A3" s="10"/>
    </row>
    <row r="4" spans="1:2" x14ac:dyDescent="0.25">
      <c r="A4" s="10" t="s">
        <v>154</v>
      </c>
      <c r="B4" s="26">
        <v>21075.95</v>
      </c>
    </row>
    <row r="6" spans="1:2" x14ac:dyDescent="0.25">
      <c r="A6" s="10" t="s">
        <v>95</v>
      </c>
      <c r="B6" s="18">
        <v>0</v>
      </c>
    </row>
    <row r="7" spans="1:2" x14ac:dyDescent="0.25">
      <c r="A7" s="10" t="s">
        <v>96</v>
      </c>
      <c r="B7" s="18"/>
    </row>
    <row r="9" spans="1:2" x14ac:dyDescent="0.25">
      <c r="A9" s="10" t="s">
        <v>97</v>
      </c>
      <c r="B9" s="26">
        <f>SUM(B4:B6:B7)</f>
        <v>21075.95</v>
      </c>
    </row>
    <row r="11" spans="1:2" x14ac:dyDescent="0.25">
      <c r="A11" s="10" t="s">
        <v>100</v>
      </c>
      <c r="B11" s="26">
        <v>14260.51</v>
      </c>
    </row>
    <row r="12" spans="1:2" x14ac:dyDescent="0.25">
      <c r="A12" s="16" t="s">
        <v>101</v>
      </c>
      <c r="B12" s="2">
        <v>14529.81</v>
      </c>
    </row>
    <row r="13" spans="1:2" x14ac:dyDescent="0.25">
      <c r="A13" s="16" t="s">
        <v>107</v>
      </c>
      <c r="B13" s="2">
        <v>7714.37</v>
      </c>
    </row>
    <row r="14" spans="1:2" x14ac:dyDescent="0.25">
      <c r="A14" s="10" t="s">
        <v>98</v>
      </c>
      <c r="B14" s="27">
        <f>SUM(B11+B12-B13)</f>
        <v>21075.95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6E2C7-FCC2-46F7-B68F-1AAB660720AF}">
  <dimension ref="A1:B14"/>
  <sheetViews>
    <sheetView workbookViewId="0">
      <selection sqref="A1:B14"/>
    </sheetView>
  </sheetViews>
  <sheetFormatPr defaultRowHeight="15" x14ac:dyDescent="0.25"/>
  <cols>
    <col min="1" max="1" width="43.140625" bestFit="1" customWidth="1"/>
    <col min="2" max="2" width="11.5703125" bestFit="1" customWidth="1"/>
  </cols>
  <sheetData>
    <row r="1" spans="1:2" x14ac:dyDescent="0.25">
      <c r="A1" s="16" t="s">
        <v>94</v>
      </c>
    </row>
    <row r="3" spans="1:2" x14ac:dyDescent="0.25">
      <c r="A3" s="10"/>
    </row>
    <row r="4" spans="1:2" x14ac:dyDescent="0.25">
      <c r="A4" s="10" t="s">
        <v>161</v>
      </c>
      <c r="B4" s="26">
        <v>20549.22</v>
      </c>
    </row>
    <row r="6" spans="1:2" x14ac:dyDescent="0.25">
      <c r="A6" s="10" t="s">
        <v>95</v>
      </c>
      <c r="B6" s="18">
        <v>0</v>
      </c>
    </row>
    <row r="7" spans="1:2" x14ac:dyDescent="0.25">
      <c r="A7" s="10" t="s">
        <v>96</v>
      </c>
      <c r="B7" s="18"/>
    </row>
    <row r="9" spans="1:2" x14ac:dyDescent="0.25">
      <c r="A9" s="10" t="s">
        <v>97</v>
      </c>
      <c r="B9" s="26">
        <f>SUM(B4:B6:B7)</f>
        <v>20549.22</v>
      </c>
    </row>
    <row r="11" spans="1:2" x14ac:dyDescent="0.25">
      <c r="A11" s="10" t="s">
        <v>100</v>
      </c>
      <c r="B11" s="26">
        <v>14260.51</v>
      </c>
    </row>
    <row r="12" spans="1:2" x14ac:dyDescent="0.25">
      <c r="A12" s="16" t="s">
        <v>101</v>
      </c>
      <c r="B12" s="2">
        <v>14529.81</v>
      </c>
    </row>
    <row r="13" spans="1:2" x14ac:dyDescent="0.25">
      <c r="A13" s="16" t="s">
        <v>107</v>
      </c>
      <c r="B13" s="2">
        <v>8241.1</v>
      </c>
    </row>
    <row r="14" spans="1:2" x14ac:dyDescent="0.25">
      <c r="A14" s="10" t="s">
        <v>98</v>
      </c>
      <c r="B14" s="27">
        <f>SUM(B11+B12-B13)</f>
        <v>20549.22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APC 24-25 Expenditure</vt:lpstr>
      <vt:lpstr>Income vs. expenditure</vt:lpstr>
      <vt:lpstr>Income</vt:lpstr>
      <vt:lpstr>VAT</vt:lpstr>
      <vt:lpstr>Bank Rec April 2024</vt:lpstr>
      <vt:lpstr>Bank Rec June 2024</vt:lpstr>
      <vt:lpstr>Bank Rec Sep 2024</vt:lpstr>
      <vt:lpstr>Bank Rec Nov 2024</vt:lpstr>
      <vt:lpstr>Bank Rec Dec 2024</vt:lpstr>
      <vt:lpstr>Bank Rec March 2025</vt:lpstr>
      <vt:lpstr>Bank Rec 31 March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Simpson</dc:creator>
  <cp:lastModifiedBy>Emily Simpson</cp:lastModifiedBy>
  <dcterms:created xsi:type="dcterms:W3CDTF">2024-04-16T13:42:11Z</dcterms:created>
  <dcterms:modified xsi:type="dcterms:W3CDTF">2025-04-26T15:47:02Z</dcterms:modified>
</cp:coreProperties>
</file>